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ml.chartshape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4.xml" ContentType="application/vnd.openxmlformats-officedocument.drawingml.chartshapes+xml"/>
  <Override PartName="/xl/charts/chart9.xml" ContentType="application/vnd.openxmlformats-officedocument.drawingml.chart+xml"/>
  <Override PartName="/xl/drawings/drawing5.xml" ContentType="application/vnd.openxmlformats-officedocument.drawingml.chartshapes+xml"/>
  <Override PartName="/xl/charts/chart10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 codeName="{51196F13-6AD0-C1B8-E2B4-A1F9AE17003E}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macbookairsc/Desktop/Mapa Financiero/"/>
    </mc:Choice>
  </mc:AlternateContent>
  <xr:revisionPtr revIDLastSave="0" documentId="13_ncr:1_{F696DEA3-B661-9049-9D1A-6C2E6152090F}" xr6:coauthVersionLast="36" xr6:coauthVersionMax="36" xr10:uidLastSave="{00000000-0000-0000-0000-000000000000}"/>
  <bookViews>
    <workbookView xWindow="0" yWindow="500" windowWidth="28800" windowHeight="16060" activeTab="1" xr2:uid="{00000000-000D-0000-FFFF-FFFF00000000}"/>
  </bookViews>
  <sheets>
    <sheet name="Introducción" sheetId="5" r:id="rId1"/>
    <sheet name="Mapa financiero personal" sheetId="2" r:id="rId2"/>
    <sheet name="Gastos" sheetId="1" r:id="rId3"/>
    <sheet name="Ingresos anuales" sheetId="3" r:id="rId4"/>
  </sheets>
  <calcPr calcId="18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7" i="1" l="1"/>
  <c r="H80" i="2"/>
  <c r="C29" i="1"/>
  <c r="C41" i="1"/>
  <c r="H79" i="2" s="1"/>
  <c r="F20" i="1"/>
  <c r="H81" i="2"/>
  <c r="F30" i="1"/>
  <c r="H82" i="2"/>
  <c r="C19" i="3"/>
  <c r="G18" i="3" s="1"/>
  <c r="G17" i="3"/>
  <c r="H21" i="3" s="1"/>
  <c r="D19" i="3"/>
  <c r="D21" i="3" s="1"/>
  <c r="C39" i="3" s="1"/>
  <c r="H17" i="3"/>
  <c r="C33" i="3"/>
  <c r="D33" i="3"/>
  <c r="D34" i="3"/>
  <c r="O17" i="2"/>
  <c r="O20" i="2"/>
  <c r="O23" i="2"/>
  <c r="O26" i="2"/>
  <c r="O11" i="2"/>
  <c r="E29" i="2" s="1"/>
  <c r="E32" i="2" s="1"/>
  <c r="O14" i="2"/>
  <c r="E28" i="2"/>
  <c r="E25" i="2"/>
  <c r="E19" i="2" l="1"/>
  <c r="E22" i="2"/>
  <c r="F34" i="2"/>
  <c r="F32" i="1"/>
  <c r="F33" i="1" s="1"/>
  <c r="C9" i="1" s="1"/>
  <c r="L34" i="2" s="1"/>
  <c r="H78" i="2"/>
  <c r="H3" i="3"/>
  <c r="L36" i="2"/>
  <c r="H18" i="3"/>
  <c r="F35" i="2" l="1"/>
  <c r="L35" i="2" s="1"/>
  <c r="E31" i="2"/>
  <c r="L37" i="2"/>
  <c r="L38" i="2" s="1"/>
  <c r="E30" i="2"/>
</calcChain>
</file>

<file path=xl/sharedStrings.xml><?xml version="1.0" encoding="utf-8"?>
<sst xmlns="http://schemas.openxmlformats.org/spreadsheetml/2006/main" count="151" uniqueCount="105">
  <si>
    <t>Nombre:</t>
  </si>
  <si>
    <t>Nombre de hijo 1</t>
  </si>
  <si>
    <t xml:space="preserve">Fecha de nacimiento: </t>
  </si>
  <si>
    <t>Nombre de hijo 2</t>
  </si>
  <si>
    <t>Nombre de hijo 3</t>
  </si>
  <si>
    <t>Edad</t>
  </si>
  <si>
    <t>Fecha de nacimiento:  (DD/MM/AAAA)</t>
  </si>
  <si>
    <t>CONCEPTO DE GASTO</t>
  </si>
  <si>
    <t>HOGAR</t>
  </si>
  <si>
    <t>SUPERMERCADO</t>
  </si>
  <si>
    <t>MANTENIMIENTO</t>
  </si>
  <si>
    <t>LIMPIEZA</t>
  </si>
  <si>
    <t>RENTA</t>
  </si>
  <si>
    <t>TINTORERÍA</t>
  </si>
  <si>
    <t>AGUA</t>
  </si>
  <si>
    <t>LUZ</t>
  </si>
  <si>
    <t xml:space="preserve">CABLE </t>
  </si>
  <si>
    <t>GAS</t>
  </si>
  <si>
    <t>INTERNET</t>
  </si>
  <si>
    <t>TELEFONÍA</t>
  </si>
  <si>
    <t>OTROS</t>
  </si>
  <si>
    <t>ESPARCIMIENTO</t>
  </si>
  <si>
    <t>COMIDAS</t>
  </si>
  <si>
    <t>FIESTAS/BAR/ANTRO</t>
  </si>
  <si>
    <t xml:space="preserve">CINE </t>
  </si>
  <si>
    <t>AUTOMOVIL</t>
  </si>
  <si>
    <t>CELULAR</t>
  </si>
  <si>
    <t>MAQUILLAJE</t>
  </si>
  <si>
    <t>GIMNASIO</t>
  </si>
  <si>
    <t>ROPA</t>
  </si>
  <si>
    <t>SALUD</t>
  </si>
  <si>
    <t>COLEGIATURAS</t>
  </si>
  <si>
    <t>MASCOTAS</t>
  </si>
  <si>
    <t>CLASES EXTRAESCOLARES</t>
  </si>
  <si>
    <t>DINERO EXTRA</t>
  </si>
  <si>
    <t>GASTO ANUAL</t>
  </si>
  <si>
    <t>PREDIAL</t>
  </si>
  <si>
    <t>INSCRIPCIONES</t>
  </si>
  <si>
    <t>UNIFORMES</t>
  </si>
  <si>
    <t>MATERIAL ESCOLAR</t>
  </si>
  <si>
    <t>SEGURO AUTO</t>
  </si>
  <si>
    <t>SEGURO GASTOS MÉDICOS</t>
  </si>
  <si>
    <t>SEGURO CASA</t>
  </si>
  <si>
    <t>GASTOS DECEMBRINOS</t>
  </si>
  <si>
    <t>VACACIONES</t>
  </si>
  <si>
    <t>GASTOS</t>
  </si>
  <si>
    <t>ENTRADAS</t>
  </si>
  <si>
    <t>SALARIO</t>
  </si>
  <si>
    <t>NEGOCIO/EMPRESA</t>
  </si>
  <si>
    <t>FREELANCE</t>
  </si>
  <si>
    <t>RENTAS</t>
  </si>
  <si>
    <t>RENDIMIENTOS (INVERSIÓN)</t>
  </si>
  <si>
    <t>BONOS</t>
  </si>
  <si>
    <t>COMPENSACIONES</t>
  </si>
  <si>
    <t>AGUINALDO</t>
  </si>
  <si>
    <t>Poliza de vida suma asegurada</t>
  </si>
  <si>
    <t>Años para que el hijo menor cumpla 22 años</t>
  </si>
  <si>
    <t>DATOS PERSONALES</t>
  </si>
  <si>
    <t>LINEA DE VIDA</t>
  </si>
  <si>
    <t>Edad del hijo menor</t>
  </si>
  <si>
    <t>Nombre de hijo 4</t>
  </si>
  <si>
    <t>Nombre de cónyuge</t>
  </si>
  <si>
    <t>INGRESOS ANUALES</t>
  </si>
  <si>
    <t>TOTAL DE GASTOS</t>
  </si>
  <si>
    <t>INGRESOS MENSUALES</t>
  </si>
  <si>
    <t>SALDO DE SUBCUENTA DE VIVIENDA</t>
  </si>
  <si>
    <t>SALDO DE APORTACIONES VOLUNTARIAS</t>
  </si>
  <si>
    <t>AHORROS EN BANCO</t>
  </si>
  <si>
    <t>OTROS AHORROS</t>
  </si>
  <si>
    <t>AFORE O FONDO PARA EL RETIRO</t>
  </si>
  <si>
    <t>edad</t>
  </si>
  <si>
    <t>POLIZA DE VIDA</t>
  </si>
  <si>
    <t>CAJA DE AHORRO</t>
  </si>
  <si>
    <t>CUNDINAS</t>
  </si>
  <si>
    <t>BONOS ANUALES</t>
  </si>
  <si>
    <t>COMPENSACIONES ANUALES</t>
  </si>
  <si>
    <t>OTROS FONDOS</t>
  </si>
  <si>
    <t>PERSONAL</t>
  </si>
  <si>
    <t>FAMILIAR</t>
  </si>
  <si>
    <t>INGRESOS DEL JEFE DE FAMILIA</t>
  </si>
  <si>
    <t>AHORROS DEL JEFE DE FAMILIA</t>
  </si>
  <si>
    <t>INGRESOS DEL CÓNYUGE</t>
  </si>
  <si>
    <t>AHORROS DEL CÓNYUGE</t>
  </si>
  <si>
    <t>TOTAL DE GASTOS MENSUALES</t>
  </si>
  <si>
    <t>PRESUPUESTO (MENSUAL)</t>
  </si>
  <si>
    <t>TOTAL DE INGRESOS</t>
  </si>
  <si>
    <t>MAPA FINANCIERO PERSONAL</t>
  </si>
  <si>
    <t>INGRESOS</t>
  </si>
  <si>
    <t>CAPACIDAD DE AHORRO</t>
  </si>
  <si>
    <t>GASTO ANUALIZADO</t>
  </si>
  <si>
    <t>DISEÑO DE SUMA ASEGURADA</t>
  </si>
  <si>
    <t>TOTAL DE GASTOS MENSUALES ANUALIZADO</t>
  </si>
  <si>
    <t>SUBTOTAL</t>
  </si>
  <si>
    <t>TOTAL DE INGRESOS MENSUALES</t>
  </si>
  <si>
    <t>TOTAL DE INGRESOS ANUALES</t>
  </si>
  <si>
    <t>TOTAL OTROS FONDOS</t>
  </si>
  <si>
    <t>Cuantos años de manutención da mis pólizas de vida actuales?</t>
  </si>
  <si>
    <t>Que</t>
  </si>
  <si>
    <t>PERSONALES</t>
  </si>
  <si>
    <t>FAMILIARES</t>
  </si>
  <si>
    <t>TU EDAD</t>
  </si>
  <si>
    <t>X AÑOS DE MANUTENCIÓN CON TU PROTECCIÓN ACTUAL</t>
  </si>
  <si>
    <t>EL RESTO DE TU VIDA</t>
  </si>
  <si>
    <t>ANUAL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</si>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</sst>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dd/mm/yyyy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30303"/>
      <name val="Arial"/>
      <family val="2"/>
    </font>
    <font>
      <sz val="11"/>
      <color theme="0"/>
      <name val="Calibri"/>
      <family val="2"/>
    </font>
    <font>
      <sz val="10"/>
      <color rgb="FF242729"/>
      <name val="Consolas"/>
      <family val="3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theme="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C5E3F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29CCC"/>
        <bgColor indexed="64"/>
      </patternFill>
    </fill>
    <fill>
      <patternFill patternType="solid">
        <fgColor rgb="FFC5E3F1"/>
        <bgColor indexed="64"/>
      </patternFill>
    </fill>
    <fill>
      <patternFill patternType="solid">
        <fgColor rgb="FF20637E"/>
        <bgColor indexed="64"/>
      </patternFill>
    </fill>
    <fill>
      <patternFill patternType="solid">
        <fgColor rgb="FFE7F3F9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20637E"/>
      </left>
      <right style="thin">
        <color rgb="FF20637E"/>
      </right>
      <top style="thin">
        <color rgb="FF20637E"/>
      </top>
      <bottom style="thin">
        <color rgb="FF20637E"/>
      </bottom>
      <diagonal/>
    </border>
    <border>
      <left style="medium">
        <color rgb="FF20637E"/>
      </left>
      <right style="thin">
        <color auto="1"/>
      </right>
      <top/>
      <bottom style="medium">
        <color rgb="FF20637E"/>
      </bottom>
      <diagonal/>
    </border>
    <border>
      <left style="thin">
        <color auto="1"/>
      </left>
      <right style="thin">
        <color auto="1"/>
      </right>
      <top/>
      <bottom style="medium">
        <color rgb="FF20637E"/>
      </bottom>
      <diagonal/>
    </border>
    <border>
      <left style="thin">
        <color auto="1"/>
      </left>
      <right style="medium">
        <color rgb="FF20637E"/>
      </right>
      <top/>
      <bottom style="medium">
        <color rgb="FF20637E"/>
      </bottom>
      <diagonal/>
    </border>
    <border>
      <left/>
      <right/>
      <top/>
      <bottom style="thick">
        <color rgb="FF20637E"/>
      </bottom>
      <diagonal/>
    </border>
    <border>
      <left style="thick">
        <color rgb="FF20637E"/>
      </left>
      <right/>
      <top/>
      <bottom/>
      <diagonal/>
    </border>
    <border>
      <left/>
      <right/>
      <top style="thick">
        <color rgb="FF20637E"/>
      </top>
      <bottom/>
      <diagonal/>
    </border>
    <border>
      <left/>
      <right style="thick">
        <color rgb="FF20637E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rgb="FF20637E"/>
      </left>
      <right/>
      <top style="medium">
        <color rgb="FF20637E"/>
      </top>
      <bottom/>
      <diagonal/>
    </border>
    <border>
      <left/>
      <right/>
      <top style="medium">
        <color rgb="FF20637E"/>
      </top>
      <bottom/>
      <diagonal/>
    </border>
    <border>
      <left/>
      <right style="medium">
        <color rgb="FF20637E"/>
      </right>
      <top style="medium">
        <color rgb="FF20637E"/>
      </top>
      <bottom/>
      <diagonal/>
    </border>
    <border>
      <left style="medium">
        <color rgb="FF20637E"/>
      </left>
      <right/>
      <top/>
      <bottom/>
      <diagonal/>
    </border>
    <border>
      <left/>
      <right style="medium">
        <color rgb="FF20637E"/>
      </right>
      <top/>
      <bottom/>
      <diagonal/>
    </border>
    <border>
      <left style="medium">
        <color rgb="FF20637E"/>
      </left>
      <right/>
      <top/>
      <bottom style="medium">
        <color rgb="FF20637E"/>
      </bottom>
      <diagonal/>
    </border>
    <border>
      <left/>
      <right/>
      <top/>
      <bottom style="medium">
        <color rgb="FF20637E"/>
      </bottom>
      <diagonal/>
    </border>
    <border>
      <left/>
      <right style="medium">
        <color rgb="FF20637E"/>
      </right>
      <top/>
      <bottom style="medium">
        <color rgb="FF20637E"/>
      </bottom>
      <diagonal/>
    </border>
    <border>
      <left/>
      <right style="thick">
        <color rgb="FF20637E"/>
      </right>
      <top style="medium">
        <color rgb="FF20637E"/>
      </top>
      <bottom/>
      <diagonal/>
    </border>
    <border>
      <left style="medium">
        <color rgb="FF20637E"/>
      </left>
      <right/>
      <top style="thick">
        <color rgb="FF20637E"/>
      </top>
      <bottom style="medium">
        <color rgb="FF20637E"/>
      </bottom>
      <diagonal/>
    </border>
    <border>
      <left/>
      <right/>
      <top style="thick">
        <color rgb="FF20637E"/>
      </top>
      <bottom style="medium">
        <color rgb="FF20637E"/>
      </bottom>
      <diagonal/>
    </border>
    <border>
      <left/>
      <right style="medium">
        <color rgb="FF20637E"/>
      </right>
      <top/>
      <bottom style="thin">
        <color auto="1"/>
      </bottom>
      <diagonal/>
    </border>
    <border>
      <left/>
      <right style="medium">
        <color rgb="FF20637E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medium">
        <color rgb="FF20637E"/>
      </right>
      <top/>
      <bottom style="thin">
        <color rgb="FF000000"/>
      </bottom>
      <diagonal/>
    </border>
    <border>
      <left style="thick">
        <color rgb="FF20637E"/>
      </left>
      <right/>
      <top/>
      <bottom style="thick">
        <color rgb="FF20637E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78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4" fillId="0" borderId="0" xfId="0" applyFont="1" applyFill="1"/>
    <xf numFmtId="0" fontId="4" fillId="0" borderId="0" xfId="0" applyFont="1" applyFill="1" applyBorder="1"/>
    <xf numFmtId="0" fontId="3" fillId="0" borderId="1" xfId="0" applyFont="1" applyBorder="1"/>
    <xf numFmtId="0" fontId="8" fillId="0" borderId="0" xfId="0" applyFont="1" applyBorder="1"/>
    <xf numFmtId="0" fontId="4" fillId="0" borderId="0" xfId="0" applyFont="1" applyBorder="1"/>
    <xf numFmtId="0" fontId="7" fillId="0" borderId="0" xfId="0" applyFont="1" applyBorder="1" applyAlignment="1">
      <alignment horizontal="left" vertical="center"/>
    </xf>
    <xf numFmtId="1" fontId="4" fillId="0" borderId="0" xfId="0" applyNumberFormat="1" applyFont="1" applyFill="1"/>
    <xf numFmtId="2" fontId="4" fillId="0" borderId="0" xfId="0" applyNumberFormat="1" applyFont="1" applyFill="1"/>
    <xf numFmtId="44" fontId="0" fillId="0" borderId="0" xfId="0" applyNumberFormat="1"/>
    <xf numFmtId="0" fontId="10" fillId="0" borderId="0" xfId="0" applyFont="1" applyBorder="1" applyAlignment="1">
      <alignment horizontal="left"/>
    </xf>
    <xf numFmtId="0" fontId="0" fillId="0" borderId="1" xfId="0" applyBorder="1"/>
    <xf numFmtId="44" fontId="0" fillId="0" borderId="1" xfId="1" applyFont="1" applyBorder="1" applyProtection="1">
      <protection locked="0"/>
    </xf>
    <xf numFmtId="44" fontId="1" fillId="0" borderId="1" xfId="1" applyFont="1" applyBorder="1" applyProtection="1">
      <protection locked="0"/>
    </xf>
    <xf numFmtId="0" fontId="8" fillId="0" borderId="0" xfId="0" applyFont="1"/>
    <xf numFmtId="0" fontId="2" fillId="2" borderId="0" xfId="0" applyFont="1" applyFill="1" applyBorder="1" applyAlignment="1">
      <alignment horizontal="left"/>
    </xf>
    <xf numFmtId="44" fontId="2" fillId="2" borderId="0" xfId="1" applyFont="1" applyFill="1" applyBorder="1"/>
    <xf numFmtId="0" fontId="3" fillId="0" borderId="1" xfId="0" applyFont="1" applyBorder="1" applyProtection="1">
      <protection locked="0"/>
    </xf>
    <xf numFmtId="0" fontId="9" fillId="0" borderId="0" xfId="0" applyFont="1" applyBorder="1" applyAlignment="1">
      <alignment horizontal="center" vertical="center"/>
    </xf>
    <xf numFmtId="44" fontId="3" fillId="0" borderId="0" xfId="1" applyFont="1" applyFill="1" applyBorder="1"/>
    <xf numFmtId="0" fontId="2" fillId="0" borderId="0" xfId="0" applyFont="1" applyFill="1" applyBorder="1"/>
    <xf numFmtId="44" fontId="4" fillId="0" borderId="0" xfId="0" applyNumberFormat="1" applyFont="1" applyBorder="1"/>
    <xf numFmtId="0" fontId="3" fillId="0" borderId="0" xfId="0" applyFont="1" applyFill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2" fillId="3" borderId="1" xfId="0" applyFont="1" applyFill="1" applyBorder="1" applyAlignment="1"/>
    <xf numFmtId="44" fontId="0" fillId="4" borderId="1" xfId="1" applyFont="1" applyFill="1" applyBorder="1" applyProtection="1">
      <protection locked="0"/>
    </xf>
    <xf numFmtId="0" fontId="2" fillId="5" borderId="1" xfId="0" applyFont="1" applyFill="1" applyBorder="1" applyAlignment="1">
      <alignment horizontal="right"/>
    </xf>
    <xf numFmtId="44" fontId="2" fillId="5" borderId="1" xfId="1" applyFont="1" applyFill="1" applyBorder="1"/>
    <xf numFmtId="0" fontId="2" fillId="5" borderId="11" xfId="0" applyFont="1" applyFill="1" applyBorder="1" applyAlignment="1">
      <alignment horizontal="right"/>
    </xf>
    <xf numFmtId="44" fontId="2" fillId="5" borderId="12" xfId="1" applyFont="1" applyFill="1" applyBorder="1"/>
    <xf numFmtId="44" fontId="2" fillId="5" borderId="13" xfId="1" applyFont="1" applyFill="1" applyBorder="1"/>
    <xf numFmtId="0" fontId="3" fillId="0" borderId="10" xfId="0" applyFont="1" applyBorder="1"/>
    <xf numFmtId="44" fontId="0" fillId="4" borderId="10" xfId="1" applyFont="1" applyFill="1" applyBorder="1" applyProtection="1">
      <protection locked="0"/>
    </xf>
    <xf numFmtId="0" fontId="2" fillId="3" borderId="10" xfId="0" applyFont="1" applyFill="1" applyBorder="1" applyAlignment="1"/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right"/>
    </xf>
    <xf numFmtId="44" fontId="2" fillId="5" borderId="10" xfId="1" applyFont="1" applyFill="1" applyBorder="1"/>
    <xf numFmtId="0" fontId="16" fillId="3" borderId="0" xfId="0" applyFont="1" applyFill="1" applyBorder="1" applyAlignment="1">
      <alignment horizontal="right"/>
    </xf>
    <xf numFmtId="44" fontId="2" fillId="3" borderId="0" xfId="1" applyFont="1" applyFill="1" applyBorder="1"/>
    <xf numFmtId="0" fontId="11" fillId="4" borderId="1" xfId="0" applyFont="1" applyFill="1" applyBorder="1"/>
    <xf numFmtId="44" fontId="2" fillId="3" borderId="14" xfId="1" applyFont="1" applyFill="1" applyBorder="1"/>
    <xf numFmtId="0" fontId="2" fillId="3" borderId="14" xfId="0" applyFont="1" applyFill="1" applyBorder="1" applyAlignment="1">
      <alignment horizontal="left"/>
    </xf>
    <xf numFmtId="0" fontId="2" fillId="3" borderId="16" xfId="0" applyFont="1" applyFill="1" applyBorder="1"/>
    <xf numFmtId="44" fontId="2" fillId="3" borderId="16" xfId="0" applyNumberFormat="1" applyFont="1" applyFill="1" applyBorder="1"/>
    <xf numFmtId="0" fontId="2" fillId="5" borderId="1" xfId="0" applyFont="1" applyFill="1" applyBorder="1"/>
    <xf numFmtId="0" fontId="5" fillId="0" borderId="0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7" xfId="0" applyBorder="1"/>
    <xf numFmtId="0" fontId="4" fillId="5" borderId="29" xfId="0" applyFont="1" applyFill="1" applyBorder="1"/>
    <xf numFmtId="0" fontId="4" fillId="5" borderId="30" xfId="0" applyFont="1" applyFill="1" applyBorder="1"/>
    <xf numFmtId="0" fontId="4" fillId="3" borderId="0" xfId="0" applyFont="1" applyFill="1" applyBorder="1" applyAlignment="1">
      <alignment horizontal="center" vertical="center"/>
    </xf>
    <xf numFmtId="0" fontId="0" fillId="4" borderId="0" xfId="0" applyFont="1" applyFill="1" applyBorder="1"/>
    <xf numFmtId="0" fontId="0" fillId="4" borderId="27" xfId="0" applyFont="1" applyFill="1" applyBorder="1"/>
    <xf numFmtId="0" fontId="0" fillId="4" borderId="26" xfId="0" applyFont="1" applyFill="1" applyBorder="1"/>
    <xf numFmtId="0" fontId="0" fillId="4" borderId="17" xfId="0" applyFont="1" applyFill="1" applyBorder="1"/>
    <xf numFmtId="0" fontId="0" fillId="0" borderId="26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2" fillId="0" borderId="26" xfId="0" applyFont="1" applyFill="1" applyBorder="1" applyAlignment="1">
      <alignment horizontal="center" vertical="center"/>
    </xf>
    <xf numFmtId="0" fontId="0" fillId="0" borderId="27" xfId="0" applyFill="1" applyBorder="1"/>
    <xf numFmtId="0" fontId="0" fillId="0" borderId="29" xfId="0" applyFill="1" applyBorder="1"/>
    <xf numFmtId="0" fontId="0" fillId="6" borderId="23" xfId="0" applyFill="1" applyBorder="1"/>
    <xf numFmtId="0" fontId="0" fillId="6" borderId="24" xfId="0" applyFill="1" applyBorder="1"/>
    <xf numFmtId="0" fontId="2" fillId="6" borderId="24" xfId="0" applyFont="1" applyFill="1" applyBorder="1" applyAlignment="1">
      <alignment vertical="center"/>
    </xf>
    <xf numFmtId="0" fontId="0" fillId="6" borderId="25" xfId="0" applyFill="1" applyBorder="1"/>
    <xf numFmtId="0" fontId="0" fillId="6" borderId="26" xfId="0" applyFill="1" applyBorder="1"/>
    <xf numFmtId="0" fontId="0" fillId="6" borderId="0" xfId="0" applyFill="1" applyBorder="1"/>
    <xf numFmtId="0" fontId="0" fillId="6" borderId="27" xfId="0" applyFill="1" applyBorder="1"/>
    <xf numFmtId="0" fontId="2" fillId="6" borderId="0" xfId="0" applyFont="1" applyFill="1" applyBorder="1" applyAlignment="1">
      <alignment vertical="center"/>
    </xf>
    <xf numFmtId="0" fontId="0" fillId="6" borderId="28" xfId="0" applyFill="1" applyBorder="1"/>
    <xf numFmtId="0" fontId="0" fillId="6" borderId="29" xfId="0" applyFill="1" applyBorder="1"/>
    <xf numFmtId="0" fontId="0" fillId="6" borderId="30" xfId="0" applyFill="1" applyBorder="1"/>
    <xf numFmtId="0" fontId="0" fillId="3" borderId="0" xfId="0" applyFill="1" applyBorder="1"/>
    <xf numFmtId="0" fontId="2" fillId="3" borderId="26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1" fillId="4" borderId="26" xfId="0" applyFont="1" applyFill="1" applyBorder="1" applyAlignment="1">
      <alignment horizontal="left"/>
    </xf>
    <xf numFmtId="0" fontId="21" fillId="4" borderId="0" xfId="0" applyFont="1" applyFill="1" applyBorder="1" applyAlignment="1">
      <alignment horizontal="left"/>
    </xf>
    <xf numFmtId="44" fontId="8" fillId="4" borderId="0" xfId="1" applyFont="1" applyFill="1" applyBorder="1" applyAlignment="1" applyProtection="1">
      <alignment horizontal="center"/>
    </xf>
    <xf numFmtId="44" fontId="8" fillId="4" borderId="17" xfId="1" applyFont="1" applyFill="1" applyBorder="1" applyAlignment="1" applyProtection="1">
      <alignment horizontal="center"/>
    </xf>
    <xf numFmtId="0" fontId="4" fillId="0" borderId="0" xfId="0" applyFont="1"/>
    <xf numFmtId="0" fontId="22" fillId="5" borderId="33" xfId="0" applyFont="1" applyFill="1" applyBorder="1" applyAlignment="1"/>
    <xf numFmtId="44" fontId="4" fillId="5" borderId="29" xfId="0" applyNumberFormat="1" applyFont="1" applyFill="1" applyBorder="1"/>
    <xf numFmtId="44" fontId="4" fillId="4" borderId="0" xfId="0" applyNumberFormat="1" applyFont="1" applyFill="1" applyBorder="1" applyAlignment="1">
      <alignment vertical="center"/>
    </xf>
    <xf numFmtId="44" fontId="24" fillId="4" borderId="0" xfId="0" applyNumberFormat="1" applyFont="1" applyFill="1" applyBorder="1" applyAlignment="1">
      <alignment vertical="center"/>
    </xf>
    <xf numFmtId="44" fontId="0" fillId="0" borderId="0" xfId="0" applyNumberFormat="1" applyBorder="1"/>
    <xf numFmtId="0" fontId="2" fillId="3" borderId="1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44" fontId="8" fillId="4" borderId="0" xfId="0" applyNumberFormat="1" applyFont="1" applyFill="1" applyBorder="1" applyAlignment="1">
      <alignment horizontal="center" vertical="center"/>
    </xf>
    <xf numFmtId="44" fontId="8" fillId="4" borderId="27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64" fontId="0" fillId="0" borderId="21" xfId="0" applyNumberFormat="1" applyBorder="1" applyAlignment="1" applyProtection="1">
      <alignment horizontal="center" vertical="center"/>
      <protection locked="0"/>
    </xf>
    <xf numFmtId="164" fontId="0" fillId="0" borderId="27" xfId="0" applyNumberFormat="1" applyBorder="1" applyAlignment="1" applyProtection="1">
      <alignment horizontal="center" vertic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164" fontId="0" fillId="0" borderId="34" xfId="0" applyNumberFormat="1" applyBorder="1" applyAlignment="1" applyProtection="1">
      <alignment horizontal="center" vertical="center"/>
      <protection locked="0"/>
    </xf>
    <xf numFmtId="44" fontId="0" fillId="4" borderId="0" xfId="0" applyNumberFormat="1" applyFont="1" applyFill="1" applyBorder="1" applyAlignment="1">
      <alignment horizontal="center" vertical="center"/>
    </xf>
    <xf numFmtId="44" fontId="0" fillId="4" borderId="27" xfId="0" applyNumberFormat="1" applyFont="1" applyFill="1" applyBorder="1" applyAlignment="1">
      <alignment horizontal="center" vertical="center"/>
    </xf>
    <xf numFmtId="44" fontId="8" fillId="4" borderId="0" xfId="1" applyFont="1" applyFill="1" applyBorder="1" applyAlignment="1">
      <alignment horizontal="center" vertical="center"/>
    </xf>
    <xf numFmtId="44" fontId="8" fillId="4" borderId="27" xfId="1" applyFont="1" applyFill="1" applyBorder="1" applyAlignment="1">
      <alignment horizontal="center" vertical="center"/>
    </xf>
    <xf numFmtId="44" fontId="0" fillId="4" borderId="24" xfId="0" applyNumberFormat="1" applyFont="1" applyFill="1" applyBorder="1" applyAlignment="1">
      <alignment horizontal="center" vertical="center"/>
    </xf>
    <xf numFmtId="44" fontId="0" fillId="4" borderId="25" xfId="0" applyNumberFormat="1" applyFont="1" applyFill="1" applyBorder="1" applyAlignment="1">
      <alignment horizontal="center" vertical="center"/>
    </xf>
    <xf numFmtId="164" fontId="23" fillId="0" borderId="2" xfId="0" applyNumberFormat="1" applyFont="1" applyBorder="1" applyAlignment="1" applyProtection="1">
      <alignment horizontal="center" vertical="center"/>
      <protection locked="0"/>
    </xf>
    <xf numFmtId="164" fontId="23" fillId="0" borderId="35" xfId="0" applyNumberFormat="1" applyFont="1" applyBorder="1" applyAlignment="1" applyProtection="1">
      <alignment horizontal="center" vertical="center"/>
      <protection locked="0"/>
    </xf>
    <xf numFmtId="164" fontId="23" fillId="0" borderId="36" xfId="0" applyNumberFormat="1" applyFont="1" applyBorder="1" applyAlignment="1" applyProtection="1">
      <alignment horizontal="center" vertical="center"/>
      <protection locked="0"/>
    </xf>
    <xf numFmtId="164" fontId="23" fillId="0" borderId="37" xfId="0" applyNumberFormat="1" applyFont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8" fillId="5" borderId="24" xfId="0" applyFont="1" applyFill="1" applyBorder="1" applyAlignment="1">
      <alignment horizontal="center" vertical="center"/>
    </xf>
    <xf numFmtId="0" fontId="18" fillId="5" borderId="25" xfId="0" applyFont="1" applyFill="1" applyBorder="1" applyAlignment="1">
      <alignment horizontal="center" vertical="center"/>
    </xf>
    <xf numFmtId="0" fontId="18" fillId="5" borderId="28" xfId="0" applyFont="1" applyFill="1" applyBorder="1" applyAlignment="1">
      <alignment horizontal="center" vertical="center"/>
    </xf>
    <xf numFmtId="0" fontId="18" fillId="5" borderId="29" xfId="0" applyFont="1" applyFill="1" applyBorder="1" applyAlignment="1">
      <alignment horizontal="center" vertical="center"/>
    </xf>
    <xf numFmtId="0" fontId="18" fillId="5" borderId="30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center" vertical="center"/>
    </xf>
    <xf numFmtId="164" fontId="0" fillId="0" borderId="2" xfId="0" applyNumberFormat="1" applyBorder="1" applyAlignment="1" applyProtection="1">
      <alignment horizontal="center" vertical="center"/>
      <protection locked="0"/>
    </xf>
    <xf numFmtId="164" fontId="0" fillId="0" borderId="35" xfId="0" applyNumberFormat="1" applyBorder="1" applyAlignment="1" applyProtection="1">
      <alignment horizontal="center" vertical="center"/>
      <protection locked="0"/>
    </xf>
    <xf numFmtId="0" fontId="13" fillId="4" borderId="23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2" fillId="5" borderId="32" xfId="0" applyFont="1" applyFill="1" applyBorder="1" applyAlignment="1">
      <alignment horizontal="center"/>
    </xf>
    <xf numFmtId="0" fontId="22" fillId="5" borderId="33" xfId="0" applyFont="1" applyFill="1" applyBorder="1" applyAlignment="1">
      <alignment horizontal="center"/>
    </xf>
    <xf numFmtId="0" fontId="22" fillId="3" borderId="38" xfId="0" applyFont="1" applyFill="1" applyBorder="1" applyAlignment="1">
      <alignment horizontal="center"/>
    </xf>
    <xf numFmtId="0" fontId="22" fillId="3" borderId="14" xfId="0" applyFont="1" applyFill="1" applyBorder="1" applyAlignment="1">
      <alignment horizontal="center"/>
    </xf>
    <xf numFmtId="1" fontId="8" fillId="4" borderId="24" xfId="0" applyNumberFormat="1" applyFont="1" applyFill="1" applyBorder="1" applyAlignment="1">
      <alignment horizontal="center"/>
    </xf>
    <xf numFmtId="0" fontId="8" fillId="4" borderId="24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44" fontId="8" fillId="4" borderId="0" xfId="1" applyFont="1" applyFill="1" applyBorder="1" applyAlignment="1" applyProtection="1">
      <alignment horizontal="center"/>
      <protection locked="0"/>
    </xf>
    <xf numFmtId="44" fontId="8" fillId="4" borderId="17" xfId="1" applyFont="1" applyFill="1" applyBorder="1" applyAlignment="1" applyProtection="1">
      <alignment horizontal="center"/>
      <protection locked="0"/>
    </xf>
    <xf numFmtId="0" fontId="20" fillId="3" borderId="15" xfId="0" applyFont="1" applyFill="1" applyBorder="1" applyAlignment="1">
      <alignment horizontal="left" vertical="center"/>
    </xf>
    <xf numFmtId="0" fontId="20" fillId="3" borderId="0" xfId="0" applyFont="1" applyFill="1" applyBorder="1" applyAlignment="1">
      <alignment horizontal="left" vertical="center"/>
    </xf>
    <xf numFmtId="0" fontId="20" fillId="3" borderId="15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 vertical="center"/>
    </xf>
    <xf numFmtId="44" fontId="17" fillId="3" borderId="0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44" fontId="14" fillId="3" borderId="0" xfId="0" applyNumberFormat="1" applyFont="1" applyFill="1" applyBorder="1" applyAlignment="1">
      <alignment horizontal="center" vertical="center"/>
    </xf>
  </cellXfs>
  <cellStyles count="14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22717C"/>
      <color rgb="FF80C2E0"/>
      <color rgb="FF329CCC"/>
      <color rgb="FFC5E3F1"/>
      <color rgb="FFE7F3F9"/>
      <color rgb="FF20637E"/>
      <color rgb="FF227C7A"/>
      <color rgb="FF226A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1552662179636E-2"/>
          <c:y val="0"/>
          <c:w val="0.91015578527834096"/>
          <c:h val="0.39339107611548602"/>
        </c:manualLayout>
      </c:layout>
      <c:barChart>
        <c:barDir val="bar"/>
        <c:grouping val="clustered"/>
        <c:varyColors val="0"/>
        <c:ser>
          <c:idx val="0"/>
          <c:order val="0"/>
          <c:tx>
            <c:v>Edad de cónyugue</c:v>
          </c:tx>
          <c:spPr>
            <a:solidFill>
              <a:schemeClr val="accent5"/>
            </a:solid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108000" tIns="19050" rIns="38100" bIns="19050" anchor="ctr" anchorCtr="1">
                <a:spAutoFit/>
              </a:bodyPr>
              <a:lstStyle/>
              <a:p>
                <a:pPr>
                  <a:defRPr lang="en-US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'Mapa financiero personal'!$N$14</c:f>
              <c:strCache>
                <c:ptCount val="1"/>
                <c:pt idx="0">
                  <c:v>Edad</c:v>
                </c:pt>
              </c:strCache>
            </c:strRef>
          </c:cat>
          <c:val>
            <c:numRef>
              <c:f>'Mapa financiero personal'!$O$14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C5-4982-9992-808C9CA864F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2143383208"/>
        <c:axId val="2143375608"/>
      </c:barChart>
      <c:catAx>
        <c:axId val="21433832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43375608"/>
        <c:crosses val="autoZero"/>
        <c:auto val="1"/>
        <c:lblAlgn val="ctr"/>
        <c:lblOffset val="100"/>
        <c:noMultiLvlLbl val="0"/>
      </c:catAx>
      <c:valAx>
        <c:axId val="2143375608"/>
        <c:scaling>
          <c:orientation val="minMax"/>
          <c:max val="75"/>
          <c:min val="0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143383208"/>
        <c:crosses val="autoZero"/>
        <c:crossBetween val="between"/>
        <c:majorUnit val="7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950262973884999"/>
          <c:y val="0.31874803149606301"/>
          <c:w val="0.65516918493296405"/>
          <c:h val="0.681251968503936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rgbClr val="E7F3F9"/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1552662179636E-2"/>
          <c:y val="0"/>
          <c:w val="0.91015578527834096"/>
          <c:h val="0.39339107611548602"/>
        </c:manualLayout>
      </c:layout>
      <c:barChart>
        <c:barDir val="bar"/>
        <c:grouping val="clustered"/>
        <c:varyColors val="0"/>
        <c:ser>
          <c:idx val="0"/>
          <c:order val="0"/>
          <c:tx>
            <c:v>Edad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dLbl>
              <c:idx val="0"/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F54-4DA8-A549-4D7CBDE60CE6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      (espacio)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'Mapa financiero personal'!$N$11</c:f>
              <c:strCache>
                <c:ptCount val="1"/>
                <c:pt idx="0">
                  <c:v>Edad</c:v>
                </c:pt>
              </c:strCache>
            </c:strRef>
          </c:cat>
          <c:val>
            <c:numRef>
              <c:f>'Mapa financiero personal'!$O$11</c:f>
              <c:numCache>
                <c:formatCode>0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54-4DA8-A549-4D7CBDE60CE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143296280"/>
        <c:axId val="2143292088"/>
      </c:barChart>
      <c:catAx>
        <c:axId val="2143296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143292088"/>
        <c:crosses val="autoZero"/>
        <c:auto val="1"/>
        <c:lblAlgn val="ctr"/>
        <c:lblOffset val="100"/>
        <c:noMultiLvlLbl val="0"/>
      </c:catAx>
      <c:valAx>
        <c:axId val="2143292088"/>
        <c:scaling>
          <c:orientation val="minMax"/>
          <c:max val="7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143296280"/>
        <c:crosses val="autoZero"/>
        <c:crossBetween val="between"/>
        <c:majorUnit val="7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rgbClr val="E7F3F9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4.0000015215495198E-2"/>
          <c:y val="0"/>
          <c:w val="0.91015578527834096"/>
          <c:h val="0.39339107611548602"/>
        </c:manualLayout>
      </c:layout>
      <c:barChart>
        <c:barDir val="bar"/>
        <c:grouping val="clustered"/>
        <c:varyColors val="0"/>
        <c:ser>
          <c:idx val="0"/>
          <c:order val="0"/>
          <c:tx>
            <c:v>Mi edad cuando mi hijo cumpla  22</c:v>
          </c:tx>
          <c:spPr>
            <a:solidFill>
              <a:schemeClr val="accent5"/>
            </a:solid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1080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'Mapa financiero personal'!$D$19</c:f>
              <c:strCache>
                <c:ptCount val="1"/>
                <c:pt idx="0">
                  <c:v>Que</c:v>
                </c:pt>
              </c:strCache>
            </c:strRef>
          </c:cat>
          <c:val>
            <c:numRef>
              <c:f>'Mapa financiero personal'!$E$19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6F-441B-B1FE-8E96040B09C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2145540072"/>
        <c:axId val="2145548904"/>
      </c:barChart>
      <c:catAx>
        <c:axId val="21455400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45548904"/>
        <c:crosses val="autoZero"/>
        <c:auto val="1"/>
        <c:lblAlgn val="ctr"/>
        <c:lblOffset val="100"/>
        <c:noMultiLvlLbl val="0"/>
      </c:catAx>
      <c:valAx>
        <c:axId val="2145548904"/>
        <c:scaling>
          <c:orientation val="minMax"/>
          <c:max val="75"/>
          <c:min val="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145540072"/>
        <c:crosses val="autoZero"/>
        <c:crossBetween val="between"/>
        <c:majorUnit val="75"/>
      </c:valAx>
      <c:spPr>
        <a:solidFill>
          <a:srgbClr val="E7F3F9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7.71345473707679E-2"/>
          <c:y val="0.41874803149606299"/>
          <c:w val="0.813650320736935"/>
          <c:h val="0.562503937007874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rgbClr val="E7F3F9"/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1552662179636E-2"/>
          <c:y val="0"/>
          <c:w val="0.91015578527834096"/>
          <c:h val="0.39339107611548602"/>
        </c:manualLayout>
      </c:layout>
      <c:barChart>
        <c:barDir val="bar"/>
        <c:grouping val="clustered"/>
        <c:varyColors val="0"/>
        <c:ser>
          <c:idx val="0"/>
          <c:order val="0"/>
          <c:tx>
            <c:v>Mi edad cuando mi hijo cumpla 22</c:v>
          </c:tx>
          <c:spPr>
            <a:solidFill>
              <a:schemeClr val="accent5"/>
            </a:solid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1080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'Mapa financiero personal'!$D$22</c:f>
              <c:strCache>
                <c:ptCount val="1"/>
                <c:pt idx="0">
                  <c:v>Edad</c:v>
                </c:pt>
              </c:strCache>
            </c:strRef>
          </c:cat>
          <c:val>
            <c:numRef>
              <c:f>'Mapa financiero personal'!$E$22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2E-43B4-B954-6D037D30D30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2145575848"/>
        <c:axId val="2145584696"/>
      </c:barChart>
      <c:catAx>
        <c:axId val="214557584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45584696"/>
        <c:crosses val="autoZero"/>
        <c:auto val="1"/>
        <c:lblAlgn val="ctr"/>
        <c:lblOffset val="100"/>
        <c:noMultiLvlLbl val="0"/>
      </c:catAx>
      <c:valAx>
        <c:axId val="2145584696"/>
        <c:scaling>
          <c:orientation val="minMax"/>
          <c:max val="75"/>
          <c:min val="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145575848"/>
        <c:crosses val="autoZero"/>
        <c:crossBetween val="between"/>
        <c:majorUnit val="7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7.71345473707679E-2"/>
          <c:y val="0.41874803149606299"/>
          <c:w val="0.813650320736935"/>
          <c:h val="0.562503937007874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rgbClr val="E7F3F9"/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1552662179636E-2"/>
          <c:y val="0"/>
          <c:w val="0.91015578527834096"/>
          <c:h val="0.39339107611548602"/>
        </c:manualLayout>
      </c:layout>
      <c:barChart>
        <c:barDir val="bar"/>
        <c:grouping val="clustered"/>
        <c:varyColors val="0"/>
        <c:ser>
          <c:idx val="0"/>
          <c:order val="0"/>
          <c:tx>
            <c:v>Mi edad cuando mi hijo cumpla 22</c:v>
          </c:tx>
          <c:spPr>
            <a:solidFill>
              <a:schemeClr val="accent5"/>
            </a:solid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1080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'Mapa financiero personal'!$D$25</c:f>
              <c:strCache>
                <c:ptCount val="1"/>
                <c:pt idx="0">
                  <c:v>Edad</c:v>
                </c:pt>
              </c:strCache>
            </c:strRef>
          </c:cat>
          <c:val>
            <c:numRef>
              <c:f>'Mapa financiero personal'!$E$25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AF-4F71-917E-5F504698750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2145614296"/>
        <c:axId val="2145623144"/>
      </c:barChart>
      <c:catAx>
        <c:axId val="214561429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45623144"/>
        <c:crosses val="autoZero"/>
        <c:auto val="1"/>
        <c:lblAlgn val="ctr"/>
        <c:lblOffset val="100"/>
        <c:noMultiLvlLbl val="0"/>
      </c:catAx>
      <c:valAx>
        <c:axId val="2145623144"/>
        <c:scaling>
          <c:orientation val="minMax"/>
          <c:max val="75"/>
          <c:min val="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145614296"/>
        <c:crosses val="autoZero"/>
        <c:crossBetween val="between"/>
        <c:majorUnit val="7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7.71345473707679E-2"/>
          <c:y val="0.41874803149606299"/>
          <c:w val="0.813650320736935"/>
          <c:h val="0.562503937007874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rgbClr val="E7F3F9"/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rgbClr val="20637E"/>
                </a:solidFill>
                <a:latin typeface="+mn-lt"/>
                <a:ea typeface="+mn-ea"/>
                <a:cs typeface="+mn-cs"/>
              </a:defRPr>
            </a:pPr>
            <a:r>
              <a:rPr lang="es-MX" sz="1800" b="1">
                <a:solidFill>
                  <a:srgbClr val="20637E"/>
                </a:solidFill>
              </a:rPr>
              <a:t>TU</a:t>
            </a:r>
            <a:r>
              <a:rPr lang="es-MX" sz="1800" b="1" baseline="0">
                <a:solidFill>
                  <a:srgbClr val="20637E"/>
                </a:solidFill>
              </a:rPr>
              <a:t> VIDA Y TUS PROTECCIONES</a:t>
            </a:r>
            <a:endParaRPr lang="es-MX" sz="1800" b="1">
              <a:solidFill>
                <a:srgbClr val="20637E"/>
              </a:solidFill>
            </a:endParaRPr>
          </a:p>
        </c:rich>
      </c:tx>
      <c:layout>
        <c:manualLayout>
          <c:xMode val="edge"/>
          <c:yMode val="edge"/>
          <c:x val="0.32971480391019298"/>
          <c:y val="0.104770836465139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2.1888842785463599E-2"/>
          <c:y val="0.17960329074346401"/>
          <c:w val="0.96008803528191899"/>
          <c:h val="0.5743397616455809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'Mapa financiero personal'!$D$29</c:f>
              <c:strCache>
                <c:ptCount val="1"/>
                <c:pt idx="0">
                  <c:v>TU EDAD</c:v>
                </c:pt>
              </c:strCache>
            </c:strRef>
          </c:tx>
          <c:spPr>
            <a:solidFill>
              <a:srgbClr val="329CCC"/>
            </a:solidFill>
            <a:ln>
              <a:noFill/>
            </a:ln>
            <a:effectLst/>
          </c:spPr>
          <c:invertIfNegative val="0"/>
          <c:val>
            <c:numRef>
              <c:f>'Mapa financiero personal'!$E$29</c:f>
              <c:numCache>
                <c:formatCode>0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7A-455C-96C4-9C602C09BE32}"/>
            </c:ext>
          </c:extLst>
        </c:ser>
        <c:ser>
          <c:idx val="1"/>
          <c:order val="1"/>
          <c:tx>
            <c:strRef>
              <c:f>'Mapa financiero personal'!$D$30</c:f>
              <c:strCache>
                <c:ptCount val="1"/>
                <c:pt idx="0">
                  <c:v>X AÑOS DE MANUTENCIÓN CON TU PROTECCIÓN ACTUAL</c:v>
                </c:pt>
              </c:strCache>
            </c:strRef>
          </c:tx>
          <c:spPr>
            <a:solidFill>
              <a:srgbClr val="80C2E0"/>
            </a:solidFill>
            <a:ln>
              <a:noFill/>
            </a:ln>
            <a:effectLst/>
          </c:spPr>
          <c:invertIfNegative val="0"/>
          <c:val>
            <c:numRef>
              <c:f>'Mapa financiero personal'!$E$30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7A-455C-96C4-9C602C09BE32}"/>
            </c:ext>
          </c:extLst>
        </c:ser>
        <c:ser>
          <c:idx val="2"/>
          <c:order val="2"/>
          <c:tx>
            <c:strRef>
              <c:f>'Mapa financiero personal'!$D$31</c:f>
              <c:strCache>
                <c:ptCount val="1"/>
                <c:pt idx="0">
                  <c:v>OTROS FONDOS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'Mapa financiero personal'!$E$31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9B-43D0-8355-504DF00831D7}"/>
            </c:ext>
          </c:extLst>
        </c:ser>
        <c:ser>
          <c:idx val="3"/>
          <c:order val="3"/>
          <c:tx>
            <c:strRef>
              <c:f>'Mapa financiero personal'!$D$32</c:f>
              <c:strCache>
                <c:ptCount val="1"/>
                <c:pt idx="0">
                  <c:v>EL RESTO DE TU VIDA</c:v>
                </c:pt>
              </c:strCache>
            </c:strRef>
          </c:tx>
          <c:spPr>
            <a:solidFill>
              <a:srgbClr val="227C7A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22717C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6809-4730-8FD6-8BC21E50FE19}"/>
              </c:ext>
            </c:extLst>
          </c:dPt>
          <c:val>
            <c:numRef>
              <c:f>'Mapa financiero personal'!$E$32</c:f>
              <c:numCache>
                <c:formatCode>0.00</c:formatCode>
                <c:ptCount val="1"/>
                <c:pt idx="0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2F-4B13-82F1-722163D157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45676952"/>
        <c:axId val="2145680072"/>
      </c:barChart>
      <c:catAx>
        <c:axId val="214567695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2145680072"/>
        <c:crosses val="autoZero"/>
        <c:auto val="1"/>
        <c:lblAlgn val="ctr"/>
        <c:lblOffset val="100"/>
        <c:noMultiLvlLbl val="0"/>
      </c:catAx>
      <c:valAx>
        <c:axId val="2145680072"/>
        <c:scaling>
          <c:orientation val="minMax"/>
          <c:max val="7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145676952"/>
        <c:crosses val="autoZero"/>
        <c:crossBetween val="between"/>
        <c:majorUnit val="75"/>
        <c:minorUnit val="1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7377984826805899E-2"/>
          <c:y val="0.75244623403484401"/>
          <c:w val="0.95528770418637698"/>
          <c:h val="0.15524835537385601"/>
        </c:manualLayout>
      </c:layout>
      <c:overlay val="0"/>
    </c:legend>
    <c:plotVisOnly val="1"/>
    <c:dispBlanksAs val="gap"/>
    <c:showDLblsOverMax val="0"/>
  </c:chart>
  <c:spPr>
    <a:solidFill>
      <a:srgbClr val="E7F3F9"/>
    </a:solidFill>
    <a:ln w="19050" cap="flat" cmpd="sng" algn="ctr">
      <a:solidFill>
        <a:schemeClr val="tx1"/>
      </a:solidFill>
      <a:round/>
    </a:ln>
    <a:effectLst/>
  </c:spPr>
  <c:txPr>
    <a:bodyPr rot="0" anchor="t" anchorCtr="0"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1552662179636E-2"/>
          <c:y val="0"/>
          <c:w val="0.91015578527834096"/>
          <c:h val="0.39339107611548602"/>
        </c:manualLayout>
      </c:layout>
      <c:barChart>
        <c:barDir val="bar"/>
        <c:grouping val="clustered"/>
        <c:varyColors val="0"/>
        <c:ser>
          <c:idx val="0"/>
          <c:order val="0"/>
          <c:tx>
            <c:v>Mi edad cuando mi hijo cumpla 22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1080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'Mapa financiero personal'!$D$28</c:f>
              <c:strCache>
                <c:ptCount val="1"/>
                <c:pt idx="0">
                  <c:v>edad</c:v>
                </c:pt>
              </c:strCache>
            </c:strRef>
          </c:cat>
          <c:val>
            <c:numRef>
              <c:f>'Mapa financiero personal'!$E$28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3D-4EB4-B325-436D03D7427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2145708472"/>
        <c:axId val="2145717320"/>
      </c:barChart>
      <c:catAx>
        <c:axId val="21457084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45717320"/>
        <c:crosses val="autoZero"/>
        <c:auto val="1"/>
        <c:lblAlgn val="ctr"/>
        <c:lblOffset val="100"/>
        <c:noMultiLvlLbl val="0"/>
      </c:catAx>
      <c:valAx>
        <c:axId val="2145717320"/>
        <c:scaling>
          <c:orientation val="minMax"/>
          <c:max val="75"/>
          <c:min val="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145708472"/>
        <c:crosses val="autoZero"/>
        <c:crossBetween val="between"/>
        <c:majorUnit val="7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7.71345473707679E-2"/>
          <c:y val="0.41874803149606299"/>
          <c:w val="0.813650320736935"/>
          <c:h val="0.562503937007874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rgbClr val="E7F3F9"/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b="1"/>
              <a:t>INGRESO ANUAL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3969823947445201"/>
          <c:y val="0.153891797556719"/>
          <c:w val="0.55959018280609696"/>
          <c:h val="0.500994352145772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89B-4598-BE1B-2CD0FBC51E0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89B-4598-BE1B-2CD0FBC51E0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('Ingresos anuales'!$G$10,'Ingresos anuales'!$H$10)</c:f>
              <c:strCache>
                <c:ptCount val="2"/>
                <c:pt idx="0">
                  <c:v>INGRESOS DEL JEFE DE FAMILIA</c:v>
                </c:pt>
                <c:pt idx="1">
                  <c:v>INGRESOS DEL CÓNYUGE</c:v>
                </c:pt>
              </c:strCache>
            </c:strRef>
          </c:cat>
          <c:val>
            <c:numRef>
              <c:f>('Ingresos anuales'!$G$18,'Ingresos anuales'!$H$18)</c:f>
              <c:numCache>
                <c:formatCode>_("$"* #,##0.00_);_("$"* \(#,##0.00\);_("$"* "-"??_);_(@_)</c:formatCode>
                <c:ptCount val="2"/>
                <c:pt idx="0">
                  <c:v>481200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9B-4598-BE1B-2CD0FBC51E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9999846510414302E-2"/>
          <c:y val="0.82591581811435899"/>
          <c:w val="0.9"/>
          <c:h val="5.89009358123427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b="1"/>
              <a:t>GASTO ANUAL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9266991932756899"/>
          <c:y val="0.13260226283724999"/>
          <c:w val="0.61057018179475997"/>
          <c:h val="0.5197020346347049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4CF-4C3B-B570-27F05953B38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4CF-4C3B-B570-27F05953B38C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4CF-4C3B-B570-27F05953B38C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13E-410F-965E-812ED646C68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'Mapa financiero personal'!$F$78:$F$82</c15:sqref>
                  </c15:fullRef>
                </c:ext>
              </c:extLst>
              <c:f>('Mapa financiero personal'!$F$78:$F$79,'Mapa financiero personal'!$F$81:$F$82)</c:f>
              <c:strCache>
                <c:ptCount val="4"/>
                <c:pt idx="0">
                  <c:v>HOGAR</c:v>
                </c:pt>
                <c:pt idx="1">
                  <c:v>PERSONAL</c:v>
                </c:pt>
                <c:pt idx="2">
                  <c:v>ESPARCIMIENTO</c:v>
                </c:pt>
                <c:pt idx="3">
                  <c:v>FAMILIAR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'Mapa financiero personal'!$H$78:$H$82</c15:sqref>
                  </c15:fullRef>
                </c:ext>
              </c:extLst>
              <c:f>('Mapa financiero personal'!$H$78:$H$79,'Mapa financiero personal'!$H$81:$H$82)</c:f>
              <c:numCache>
                <c:formatCode>_("$"* #,##0.00_);_("$"* \(#,##0.00\);_("$"* "-"??_);_(@_)</c:formatCode>
                <c:ptCount val="4"/>
                <c:pt idx="0">
                  <c:v>19200</c:v>
                </c:pt>
                <c:pt idx="1">
                  <c:v>24000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4CF-4C3B-B570-27F05953B3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512857671932101"/>
          <c:y val="0.79503710861207599"/>
          <c:w val="0.76610244271613304"/>
          <c:h val="0.14229970600933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b="1"/>
              <a:t>CAPACIDAD</a:t>
            </a:r>
            <a:r>
              <a:rPr lang="es-MX" b="1" baseline="0"/>
              <a:t> DE AHORRO</a:t>
            </a:r>
            <a:endParaRPr lang="es-MX" b="1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3657376161313201"/>
          <c:y val="0.15343991490864001"/>
          <c:w val="0.75859850851976796"/>
          <c:h val="0.5118254277898399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6A9-4889-A44D-5178477DA6A0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505-4A7C-9551-EBBD0BCA24A6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505-4A7C-9551-EBBD0BCA24A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'Mapa financiero personal'!$I$37:$I$38</c:f>
              <c:strCache>
                <c:ptCount val="2"/>
                <c:pt idx="0">
                  <c:v>CAPACIDAD DE AHORRO</c:v>
                </c:pt>
                <c:pt idx="1">
                  <c:v>INGRESOS</c:v>
                </c:pt>
              </c:strCache>
            </c:strRef>
          </c:cat>
          <c:val>
            <c:numRef>
              <c:f>'Mapa financiero personal'!$L$37:$L$38</c:f>
              <c:numCache>
                <c:formatCode>_("$"* #,##0.00_);_("$"* \(#,##0.00\);_("$"* "-"??_);_(@_)</c:formatCode>
                <c:ptCount val="2"/>
                <c:pt idx="0">
                  <c:v>438000</c:v>
                </c:pt>
                <c:pt idx="1">
                  <c:v>43200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05-4A7C-9551-EBBD0BCA24A6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6A9-4889-A44D-5178477DA6A0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6A9-4889-A44D-5178477DA6A0}"/>
              </c:ext>
            </c:extLst>
          </c:dPt>
          <c:cat>
            <c:strRef>
              <c:f>'Mapa financiero personal'!$I$37:$I$38</c:f>
              <c:strCache>
                <c:ptCount val="2"/>
                <c:pt idx="0">
                  <c:v>CAPACIDAD DE AHORRO</c:v>
                </c:pt>
                <c:pt idx="1">
                  <c:v>INGRESOS</c:v>
                </c:pt>
              </c:strCache>
            </c:strRef>
          </c:cat>
          <c:val>
            <c:numRef>
              <c:f>'Mapa financiero personal'!$M$37:$M$38</c:f>
              <c:numCache>
                <c:formatCode>_("$"* #,##0.00_);_("$"* \(#,##0.00\);_("$"* "-"??_);_(@_)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9505-4A7C-9551-EBBD0BCA24A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6A9-4889-A44D-5178477DA6A0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86A9-4889-A44D-5178477DA6A0}"/>
              </c:ext>
            </c:extLst>
          </c:dPt>
          <c:cat>
            <c:strRef>
              <c:f>'Mapa financiero personal'!$I$37:$I$38</c:f>
              <c:strCache>
                <c:ptCount val="2"/>
                <c:pt idx="0">
                  <c:v>CAPACIDAD DE AHORRO</c:v>
                </c:pt>
                <c:pt idx="1">
                  <c:v>INGRESOS</c:v>
                </c:pt>
              </c:strCache>
            </c:strRef>
          </c:cat>
          <c:val>
            <c:numRef>
              <c:f>'Mapa financiero personal'!$N$37:$N$38</c:f>
              <c:numCache>
                <c:formatCode>_("$"* #,##0.00_);_("$"* \(#,##0.00\);_("$"* "-"??_);_(@_)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3-9505-4A7C-9551-EBBD0BCA2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www.facebook.com/SabinoCarrilloC/" TargetMode="External"/><Relationship Id="rId7" Type="http://schemas.openxmlformats.org/officeDocument/2006/relationships/hyperlink" Target="https://mx.linkedin.com/in/sabinocarrilloc?trk=people-guest_people_search-card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7.png"/><Relationship Id="rId5" Type="http://schemas.openxmlformats.org/officeDocument/2006/relationships/hyperlink" Target="https://www.instagram.com/sabinocarrilloc/" TargetMode="External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openxmlformats.org/officeDocument/2006/relationships/hyperlink" Target="https://www.youtube.com/channel/UCeoKedNcTdzBthYbtoDV8aA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image" Target="../media/image1.png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1452244</xdr:colOff>
      <xdr:row>26</xdr:row>
      <xdr:rowOff>38100</xdr:rowOff>
    </xdr:from>
    <xdr:to>
      <xdr:col>2</xdr:col>
      <xdr:colOff>1701799</xdr:colOff>
      <xdr:row>30</xdr:row>
      <xdr:rowOff>50800</xdr:rowOff>
    </xdr:to>
    <xdr:sp macro="[0]!mapa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CF278B7D-8199-4BCA-994F-09769D343DFD}"/>
            </a:ext>
          </a:extLst>
        </xdr:cNvPr>
        <xdr:cNvSpPr/>
      </xdr:nvSpPr>
      <xdr:spPr>
        <a:xfrm>
          <a:off x="1820544" y="3924300"/>
          <a:ext cx="2827655" cy="723900"/>
        </a:xfrm>
        <a:prstGeom prst="roundRect">
          <a:avLst/>
        </a:prstGeom>
        <a:gradFill flip="none" rotWithShape="1">
          <a:gsLst>
            <a:gs pos="0">
              <a:srgbClr val="329CCC">
                <a:lumMod val="99000"/>
              </a:srgbClr>
            </a:gs>
            <a:gs pos="100000">
              <a:srgbClr val="20637E">
                <a:lumMod val="100000"/>
              </a:srgbClr>
            </a:gs>
          </a:gsLst>
          <a:lin ang="54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MX" sz="1400" b="1">
              <a:solidFill>
                <a:schemeClr val="lt1"/>
              </a:solidFill>
              <a:latin typeface="+mn-lt"/>
              <a:ea typeface="+mn-ea"/>
              <a:cs typeface="+mn-cs"/>
            </a:rPr>
            <a:t>Mapa financiero</a:t>
          </a:r>
        </a:p>
      </xdr:txBody>
    </xdr:sp>
    <xdr:clientData/>
  </xdr:twoCellAnchor>
  <xdr:twoCellAnchor>
    <xdr:from>
      <xdr:col>3</xdr:col>
      <xdr:colOff>215900</xdr:colOff>
      <xdr:row>26</xdr:row>
      <xdr:rowOff>38100</xdr:rowOff>
    </xdr:from>
    <xdr:to>
      <xdr:col>5</xdr:col>
      <xdr:colOff>965925</xdr:colOff>
      <xdr:row>30</xdr:row>
      <xdr:rowOff>74749</xdr:rowOff>
    </xdr:to>
    <xdr:sp macro="[0]!gastos2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6D0E52DF-00A7-4BFE-A5EA-C932B7CC1E0E}"/>
            </a:ext>
          </a:extLst>
        </xdr:cNvPr>
        <xdr:cNvSpPr/>
      </xdr:nvSpPr>
      <xdr:spPr>
        <a:xfrm>
          <a:off x="5245100" y="3924300"/>
          <a:ext cx="2820125" cy="747849"/>
        </a:xfrm>
        <a:prstGeom prst="roundRect">
          <a:avLst/>
        </a:prstGeom>
        <a:gradFill flip="none" rotWithShape="1">
          <a:gsLst>
            <a:gs pos="0">
              <a:srgbClr val="329CCC">
                <a:lumMod val="99000"/>
              </a:srgbClr>
            </a:gs>
            <a:gs pos="100000">
              <a:srgbClr val="20637E">
                <a:lumMod val="100000"/>
              </a:srgbClr>
            </a:gs>
          </a:gsLst>
          <a:lin ang="54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MX" sz="1400" b="1">
              <a:solidFill>
                <a:schemeClr val="lt1"/>
              </a:solidFill>
              <a:latin typeface="+mn-lt"/>
              <a:ea typeface="+mn-ea"/>
              <a:cs typeface="+mn-cs"/>
            </a:rPr>
            <a:t>Gastos</a:t>
          </a:r>
        </a:p>
      </xdr:txBody>
    </xdr:sp>
    <xdr:clientData/>
  </xdr:twoCellAnchor>
  <xdr:twoCellAnchor>
    <xdr:from>
      <xdr:col>5</xdr:col>
      <xdr:colOff>1651000</xdr:colOff>
      <xdr:row>26</xdr:row>
      <xdr:rowOff>38100</xdr:rowOff>
    </xdr:from>
    <xdr:to>
      <xdr:col>7</xdr:col>
      <xdr:colOff>621664</xdr:colOff>
      <xdr:row>30</xdr:row>
      <xdr:rowOff>67764</xdr:rowOff>
    </xdr:to>
    <xdr:sp macro="[0]!ingresos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1328920C-3AA2-4660-9AFB-DE018E1FB91B}"/>
            </a:ext>
          </a:extLst>
        </xdr:cNvPr>
        <xdr:cNvSpPr/>
      </xdr:nvSpPr>
      <xdr:spPr>
        <a:xfrm>
          <a:off x="8750300" y="3924300"/>
          <a:ext cx="2793364" cy="740864"/>
        </a:xfrm>
        <a:prstGeom prst="roundRect">
          <a:avLst/>
        </a:prstGeom>
        <a:gradFill flip="none" rotWithShape="1">
          <a:gsLst>
            <a:gs pos="0">
              <a:srgbClr val="329CCC">
                <a:lumMod val="99000"/>
              </a:srgbClr>
            </a:gs>
            <a:gs pos="100000">
              <a:srgbClr val="20637E">
                <a:lumMod val="100000"/>
              </a:srgbClr>
            </a:gs>
          </a:gsLst>
          <a:lin ang="54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MX" sz="1400" b="1">
              <a:solidFill>
                <a:schemeClr val="lt1"/>
              </a:solidFill>
              <a:latin typeface="+mn-lt"/>
              <a:ea typeface="+mn-ea"/>
              <a:cs typeface="+mn-cs"/>
            </a:rPr>
            <a:t>Ingresos</a:t>
          </a:r>
        </a:p>
      </xdr:txBody>
    </xdr:sp>
    <xdr:clientData/>
  </xdr:twoCellAnchor>
  <xdr:twoCellAnchor>
    <xdr:from>
      <xdr:col>1</xdr:col>
      <xdr:colOff>2489200</xdr:colOff>
      <xdr:row>11</xdr:row>
      <xdr:rowOff>0</xdr:rowOff>
    </xdr:from>
    <xdr:to>
      <xdr:col>6</xdr:col>
      <xdr:colOff>1435100</xdr:colOff>
      <xdr:row>25</xdr:row>
      <xdr:rowOff>50800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27A3E38-2CFE-4413-AE1C-9AB5444B6AAB}"/>
            </a:ext>
          </a:extLst>
        </xdr:cNvPr>
        <xdr:cNvSpPr txBox="1"/>
      </xdr:nvSpPr>
      <xdr:spPr>
        <a:xfrm>
          <a:off x="2857500" y="1244600"/>
          <a:ext cx="7531100" cy="2514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600">
              <a:latin typeface="+mj-lt"/>
            </a:rPr>
            <a:t>Es tu herramienta de cabecera que te muestra el panorama  de tus finanzas actuales y te ayuda a tener una clara perspectiva de tu futuro financiero.</a:t>
          </a:r>
        </a:p>
        <a:p>
          <a:pPr algn="ctr"/>
          <a:r>
            <a:rPr lang="es-MX" sz="1600">
              <a:latin typeface="+mj-lt"/>
            </a:rPr>
            <a:t>Cuanto más específico y detallado seas , mayor certeza tendrás en el manejo de tu dinero.</a:t>
          </a:r>
        </a:p>
        <a:p>
          <a:pPr algn="ctr"/>
          <a:r>
            <a:rPr lang="es-MX" sz="1600">
              <a:latin typeface="+mj-lt"/>
            </a:rPr>
            <a:t>A su vez, puedes utilizarlo para hacer proyecciones al integrar gastos que estas por tomar o ingresos por recibir.</a:t>
          </a:r>
        </a:p>
        <a:p>
          <a:pPr algn="ctr"/>
          <a:r>
            <a:rPr lang="es-MX" sz="1600">
              <a:latin typeface="+mj-lt"/>
            </a:rPr>
            <a:t>Recuerda que asesorarte y guiarte en tus finanzas es mi principal prioridad. Siéntete libre de buscarme si necesitas ayuda para utilizarlo, o si bien, requieres algo externo a esta herramienta.</a:t>
          </a:r>
        </a:p>
      </xdr:txBody>
    </xdr:sp>
    <xdr:clientData/>
  </xdr:twoCellAnchor>
  <xdr:twoCellAnchor editAs="oneCell">
    <xdr:from>
      <xdr:col>3</xdr:col>
      <xdr:colOff>114300</xdr:colOff>
      <xdr:row>6</xdr:row>
      <xdr:rowOff>152401</xdr:rowOff>
    </xdr:from>
    <xdr:to>
      <xdr:col>5</xdr:col>
      <xdr:colOff>987863</xdr:colOff>
      <xdr:row>10</xdr:row>
      <xdr:rowOff>114300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A288EDC-9D70-4019-883D-AA43656D7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3500" y="508001"/>
          <a:ext cx="2943663" cy="673099"/>
        </a:xfrm>
        <a:prstGeom prst="rect">
          <a:avLst/>
        </a:prstGeom>
      </xdr:spPr>
    </xdr:pic>
    <xdr:clientData/>
  </xdr:twoCellAnchor>
  <xdr:twoCellAnchor editAs="oneCell">
    <xdr:from>
      <xdr:col>2</xdr:col>
      <xdr:colOff>328387</xdr:colOff>
      <xdr:row>32</xdr:row>
      <xdr:rowOff>57452</xdr:rowOff>
    </xdr:from>
    <xdr:to>
      <xdr:col>2</xdr:col>
      <xdr:colOff>624718</xdr:colOff>
      <xdr:row>34</xdr:row>
      <xdr:rowOff>123772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2E43E05-E710-49B3-B575-1C36B01C6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78416" y="5206395"/>
          <a:ext cx="296331" cy="305806"/>
        </a:xfrm>
        <a:prstGeom prst="rect">
          <a:avLst/>
        </a:prstGeom>
      </xdr:spPr>
    </xdr:pic>
    <xdr:clientData/>
  </xdr:twoCellAnchor>
  <xdr:twoCellAnchor>
    <xdr:from>
      <xdr:col>2</xdr:col>
      <xdr:colOff>624719</xdr:colOff>
      <xdr:row>32</xdr:row>
      <xdr:rowOff>70152</xdr:rowOff>
    </xdr:from>
    <xdr:to>
      <xdr:col>3</xdr:col>
      <xdr:colOff>3628</xdr:colOff>
      <xdr:row>34</xdr:row>
      <xdr:rowOff>95552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4B4B0502-0FAA-4219-84B9-54E0E3DA8847}"/>
            </a:ext>
          </a:extLst>
        </xdr:cNvPr>
        <xdr:cNvSpPr txBox="1"/>
      </xdr:nvSpPr>
      <xdr:spPr>
        <a:xfrm>
          <a:off x="3574748" y="5219095"/>
          <a:ext cx="1468966" cy="2648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400" b="1" i="1">
              <a:solidFill>
                <a:schemeClr val="bg1"/>
              </a:solidFill>
            </a:rPr>
            <a:t>(667)</a:t>
          </a:r>
          <a:r>
            <a:rPr lang="es-MX" sz="1400" b="1" i="1" baseline="0">
              <a:solidFill>
                <a:schemeClr val="bg1"/>
              </a:solidFill>
            </a:rPr>
            <a:t> 184 79 06</a:t>
          </a:r>
          <a:r>
            <a:rPr lang="es-MX" sz="1400" b="1" i="1">
              <a:solidFill>
                <a:schemeClr val="bg1"/>
              </a:solidFill>
            </a:rPr>
            <a:t> </a:t>
          </a:r>
        </a:p>
      </xdr:txBody>
    </xdr:sp>
    <xdr:clientData/>
  </xdr:twoCellAnchor>
  <xdr:twoCellAnchor editAs="oneCell">
    <xdr:from>
      <xdr:col>5</xdr:col>
      <xdr:colOff>1581575</xdr:colOff>
      <xdr:row>32</xdr:row>
      <xdr:rowOff>71970</xdr:rowOff>
    </xdr:from>
    <xdr:to>
      <xdr:col>5</xdr:col>
      <xdr:colOff>1827107</xdr:colOff>
      <xdr:row>34</xdr:row>
      <xdr:rowOff>80435</xdr:rowOff>
    </xdr:to>
    <xdr:pic>
      <xdr:nvPicPr>
        <xdr:cNvPr id="16" name="Imagen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3B1E23A-4671-49F1-BCD0-A6D25EC95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89946" y="5220913"/>
          <a:ext cx="245532" cy="247951"/>
        </a:xfrm>
        <a:prstGeom prst="rect">
          <a:avLst/>
        </a:prstGeom>
      </xdr:spPr>
    </xdr:pic>
    <xdr:clientData/>
  </xdr:twoCellAnchor>
  <xdr:twoCellAnchor editAs="oneCell">
    <xdr:from>
      <xdr:col>5</xdr:col>
      <xdr:colOff>757046</xdr:colOff>
      <xdr:row>32</xdr:row>
      <xdr:rowOff>59268</xdr:rowOff>
    </xdr:from>
    <xdr:to>
      <xdr:col>5</xdr:col>
      <xdr:colOff>1036445</xdr:colOff>
      <xdr:row>34</xdr:row>
      <xdr:rowOff>101600</xdr:rowOff>
    </xdr:to>
    <xdr:pic>
      <xdr:nvPicPr>
        <xdr:cNvPr id="18" name="Imagen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44EE661-1E9B-41A3-A29B-3C390F981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65417" y="5208211"/>
          <a:ext cx="279399" cy="281818"/>
        </a:xfrm>
        <a:prstGeom prst="rect">
          <a:avLst/>
        </a:prstGeom>
      </xdr:spPr>
    </xdr:pic>
    <xdr:clientData/>
  </xdr:twoCellAnchor>
  <xdr:twoCellAnchor editAs="oneCell">
    <xdr:from>
      <xdr:col>6</xdr:col>
      <xdr:colOff>105228</xdr:colOff>
      <xdr:row>32</xdr:row>
      <xdr:rowOff>77048</xdr:rowOff>
    </xdr:from>
    <xdr:to>
      <xdr:col>6</xdr:col>
      <xdr:colOff>344140</xdr:colOff>
      <xdr:row>34</xdr:row>
      <xdr:rowOff>78741</xdr:rowOff>
    </xdr:to>
    <xdr:pic>
      <xdr:nvPicPr>
        <xdr:cNvPr id="20" name="Imagen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87937C4-47EF-4066-B390-EFCFC5223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064171" y="5225991"/>
          <a:ext cx="238912" cy="241179"/>
        </a:xfrm>
        <a:prstGeom prst="rect">
          <a:avLst/>
        </a:prstGeom>
      </xdr:spPr>
    </xdr:pic>
    <xdr:clientData/>
  </xdr:twoCellAnchor>
  <xdr:twoCellAnchor editAs="oneCell">
    <xdr:from>
      <xdr:col>5</xdr:col>
      <xdr:colOff>1076236</xdr:colOff>
      <xdr:row>31</xdr:row>
      <xdr:rowOff>169546</xdr:rowOff>
    </xdr:from>
    <xdr:to>
      <xdr:col>5</xdr:col>
      <xdr:colOff>1502956</xdr:colOff>
      <xdr:row>34</xdr:row>
      <xdr:rowOff>174626</xdr:rowOff>
    </xdr:to>
    <xdr:pic>
      <xdr:nvPicPr>
        <xdr:cNvPr id="24" name="Imagen 2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8D071D57-A7D9-4B93-A995-3F2D2D1C8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172361" y="5017771"/>
          <a:ext cx="426720" cy="424180"/>
        </a:xfrm>
        <a:prstGeom prst="rect">
          <a:avLst/>
        </a:prstGeom>
      </xdr:spPr>
    </xdr:pic>
    <xdr:clientData/>
  </xdr:twoCellAnchor>
  <xdr:twoCellAnchor editAs="oneCell">
    <xdr:from>
      <xdr:col>3</xdr:col>
      <xdr:colOff>28305</xdr:colOff>
      <xdr:row>32</xdr:row>
      <xdr:rowOff>13548</xdr:rowOff>
    </xdr:from>
    <xdr:to>
      <xdr:col>3</xdr:col>
      <xdr:colOff>399144</xdr:colOff>
      <xdr:row>34</xdr:row>
      <xdr:rowOff>144294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CA7696AB-CF5E-473F-A475-141EBE2BA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68391" y="5162491"/>
          <a:ext cx="370839" cy="370232"/>
        </a:xfrm>
        <a:prstGeom prst="rect">
          <a:avLst/>
        </a:prstGeom>
      </xdr:spPr>
    </xdr:pic>
    <xdr:clientData/>
  </xdr:twoCellAnchor>
  <xdr:twoCellAnchor>
    <xdr:from>
      <xdr:col>3</xdr:col>
      <xdr:colOff>361046</xdr:colOff>
      <xdr:row>32</xdr:row>
      <xdr:rowOff>55033</xdr:rowOff>
    </xdr:from>
    <xdr:to>
      <xdr:col>5</xdr:col>
      <xdr:colOff>670683</xdr:colOff>
      <xdr:row>34</xdr:row>
      <xdr:rowOff>80433</xdr:rowOff>
    </xdr:to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F864F60F-FCE4-446E-B2D4-1CBA60194A53}"/>
            </a:ext>
          </a:extLst>
        </xdr:cNvPr>
        <xdr:cNvSpPr txBox="1"/>
      </xdr:nvSpPr>
      <xdr:spPr>
        <a:xfrm>
          <a:off x="5401132" y="5203976"/>
          <a:ext cx="2377922" cy="2648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400" b="1" i="1">
              <a:solidFill>
                <a:schemeClr val="bg1"/>
              </a:solidFill>
            </a:rPr>
            <a:t>sabino@sabinocarrilloc.com</a:t>
          </a:r>
        </a:p>
      </xdr:txBody>
    </xdr:sp>
    <xdr:clientData/>
  </xdr:twoCellAnchor>
  <xdr:twoCellAnchor>
    <xdr:from>
      <xdr:col>6</xdr:col>
      <xdr:colOff>354997</xdr:colOff>
      <xdr:row>32</xdr:row>
      <xdr:rowOff>63500</xdr:rowOff>
    </xdr:from>
    <xdr:to>
      <xdr:col>6</xdr:col>
      <xdr:colOff>1722965</xdr:colOff>
      <xdr:row>34</xdr:row>
      <xdr:rowOff>88900</xdr:rowOff>
    </xdr:to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E089DEA1-CBBE-4710-B489-63DA10B928E3}"/>
            </a:ext>
          </a:extLst>
        </xdr:cNvPr>
        <xdr:cNvSpPr txBox="1"/>
      </xdr:nvSpPr>
      <xdr:spPr>
        <a:xfrm>
          <a:off x="9313940" y="5212443"/>
          <a:ext cx="1367968" cy="2648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400" b="1" i="1">
              <a:solidFill>
                <a:schemeClr val="bg1"/>
              </a:solidFill>
            </a:rPr>
            <a:t>SabinoCarrilloC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13</xdr:row>
      <xdr:rowOff>9525</xdr:rowOff>
    </xdr:from>
    <xdr:to>
      <xdr:col>18</xdr:col>
      <xdr:colOff>933450</xdr:colOff>
      <xdr:row>15</xdr:row>
      <xdr:rowOff>9525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5DA254E2-25B9-431B-A2A0-E9AB161730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19049</xdr:colOff>
      <xdr:row>10</xdr:row>
      <xdr:rowOff>9525</xdr:rowOff>
    </xdr:from>
    <xdr:to>
      <xdr:col>18</xdr:col>
      <xdr:colOff>923924</xdr:colOff>
      <xdr:row>12</xdr:row>
      <xdr:rowOff>9525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43072156-92E4-49E6-BE4F-DF61A09A6F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9526</xdr:colOff>
      <xdr:row>16</xdr:row>
      <xdr:rowOff>9525</xdr:rowOff>
    </xdr:from>
    <xdr:to>
      <xdr:col>18</xdr:col>
      <xdr:colOff>923925</xdr:colOff>
      <xdr:row>18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209CCA6C-D4F5-4B3D-8E98-0BDC2FD27F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9525</xdr:colOff>
      <xdr:row>19</xdr:row>
      <xdr:rowOff>9525</xdr:rowOff>
    </xdr:from>
    <xdr:to>
      <xdr:col>18</xdr:col>
      <xdr:colOff>923925</xdr:colOff>
      <xdr:row>21</xdr:row>
      <xdr:rowOff>9525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44B37245-AC1D-434A-BC91-59F8FC424D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9525</xdr:colOff>
      <xdr:row>21</xdr:row>
      <xdr:rowOff>38100</xdr:rowOff>
    </xdr:from>
    <xdr:to>
      <xdr:col>18</xdr:col>
      <xdr:colOff>923925</xdr:colOff>
      <xdr:row>23</xdr:row>
      <xdr:rowOff>180975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56AC112D-2FC5-4962-A608-B7AE9429B5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9525</xdr:colOff>
      <xdr:row>40</xdr:row>
      <xdr:rowOff>14287</xdr:rowOff>
    </xdr:from>
    <xdr:to>
      <xdr:col>19</xdr:col>
      <xdr:colOff>0</xdr:colOff>
      <xdr:row>53</xdr:row>
      <xdr:rowOff>19050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9096EA7-2669-4C56-B01A-823E3FF32B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9525</xdr:colOff>
      <xdr:row>25</xdr:row>
      <xdr:rowOff>3810</xdr:rowOff>
    </xdr:from>
    <xdr:to>
      <xdr:col>18</xdr:col>
      <xdr:colOff>923925</xdr:colOff>
      <xdr:row>26</xdr:row>
      <xdr:rowOff>180975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741ABAB8-A945-41A5-A7F9-17D24C580D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339855</xdr:colOff>
      <xdr:row>109</xdr:row>
      <xdr:rowOff>114105</xdr:rowOff>
    </xdr:from>
    <xdr:to>
      <xdr:col>18</xdr:col>
      <xdr:colOff>78953</xdr:colOff>
      <xdr:row>113</xdr:row>
      <xdr:rowOff>114105</xdr:rowOff>
    </xdr:to>
    <xdr:sp macro="[0]!ingresos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D905939E-4286-48CC-8A05-49A305537A27}"/>
            </a:ext>
          </a:extLst>
        </xdr:cNvPr>
        <xdr:cNvSpPr/>
      </xdr:nvSpPr>
      <xdr:spPr>
        <a:xfrm>
          <a:off x="6189326" y="13236193"/>
          <a:ext cx="2036303" cy="762000"/>
        </a:xfrm>
        <a:prstGeom prst="roundRect">
          <a:avLst/>
        </a:prstGeom>
        <a:gradFill flip="none" rotWithShape="1">
          <a:gsLst>
            <a:gs pos="0">
              <a:srgbClr val="329CCC">
                <a:lumMod val="99000"/>
              </a:srgbClr>
            </a:gs>
            <a:gs pos="100000">
              <a:srgbClr val="20637E">
                <a:lumMod val="100000"/>
              </a:srgbClr>
            </a:gs>
          </a:gsLst>
          <a:lin ang="54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MX" sz="1400" b="1">
              <a:solidFill>
                <a:schemeClr val="lt1"/>
              </a:solidFill>
              <a:latin typeface="+mn-lt"/>
              <a:ea typeface="+mn-ea"/>
              <a:cs typeface="+mn-cs"/>
            </a:rPr>
            <a:t>Ingresos</a:t>
          </a:r>
        </a:p>
      </xdr:txBody>
    </xdr:sp>
    <xdr:clientData/>
  </xdr:twoCellAnchor>
  <xdr:twoCellAnchor>
    <xdr:from>
      <xdr:col>1</xdr:col>
      <xdr:colOff>557322</xdr:colOff>
      <xdr:row>109</xdr:row>
      <xdr:rowOff>136200</xdr:rowOff>
    </xdr:from>
    <xdr:to>
      <xdr:col>4</xdr:col>
      <xdr:colOff>414447</xdr:colOff>
      <xdr:row>113</xdr:row>
      <xdr:rowOff>136200</xdr:rowOff>
    </xdr:to>
    <xdr:sp macro="[0]!gastos2" textlink="">
      <xdr:nvSpPr>
        <xdr:cNvPr id="15" name="Rectángulo: esquinas redondeadas 14">
          <a:extLst>
            <a:ext uri="{FF2B5EF4-FFF2-40B4-BE49-F238E27FC236}">
              <a16:creationId xmlns:a16="http://schemas.microsoft.com/office/drawing/2014/main" id="{A7E85A26-5158-4B0F-B4BD-EBF609DA7AE1}"/>
            </a:ext>
          </a:extLst>
        </xdr:cNvPr>
        <xdr:cNvSpPr/>
      </xdr:nvSpPr>
      <xdr:spPr>
        <a:xfrm>
          <a:off x="770234" y="13258288"/>
          <a:ext cx="2042272" cy="762000"/>
        </a:xfrm>
        <a:prstGeom prst="roundRect">
          <a:avLst/>
        </a:prstGeom>
        <a:gradFill flip="none" rotWithShape="1">
          <a:gsLst>
            <a:gs pos="0">
              <a:srgbClr val="329CCC">
                <a:lumMod val="99000"/>
              </a:srgbClr>
            </a:gs>
            <a:gs pos="100000">
              <a:srgbClr val="20637E">
                <a:lumMod val="100000"/>
              </a:srgbClr>
            </a:gs>
          </a:gsLst>
          <a:lin ang="54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MX" sz="1400" b="1">
              <a:solidFill>
                <a:schemeClr val="lt1"/>
              </a:solidFill>
              <a:latin typeface="+mn-lt"/>
              <a:ea typeface="+mn-ea"/>
              <a:cs typeface="+mn-cs"/>
            </a:rPr>
            <a:t>Gastos</a:t>
          </a:r>
        </a:p>
      </xdr:txBody>
    </xdr:sp>
    <xdr:clientData/>
  </xdr:twoCellAnchor>
  <xdr:twoCellAnchor>
    <xdr:from>
      <xdr:col>5</xdr:col>
      <xdr:colOff>266700</xdr:colOff>
      <xdr:row>55</xdr:row>
      <xdr:rowOff>99333</xdr:rowOff>
    </xdr:from>
    <xdr:to>
      <xdr:col>15</xdr:col>
      <xdr:colOff>104775</xdr:colOff>
      <xdr:row>74</xdr:row>
      <xdr:rowOff>118383</xdr:rowOff>
    </xdr:to>
    <xdr:graphicFrame macro="">
      <xdr:nvGraphicFramePr>
        <xdr:cNvPr id="18" name="Gráfico 17">
          <a:extLst>
            <a:ext uri="{FF2B5EF4-FFF2-40B4-BE49-F238E27FC236}">
              <a16:creationId xmlns:a16="http://schemas.microsoft.com/office/drawing/2014/main" id="{DBD7C15D-6554-4754-A1D7-44196688BE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123825</xdr:colOff>
      <xdr:row>55</xdr:row>
      <xdr:rowOff>114299</xdr:rowOff>
    </xdr:from>
    <xdr:to>
      <xdr:col>5</xdr:col>
      <xdr:colOff>400050</xdr:colOff>
      <xdr:row>74</xdr:row>
      <xdr:rowOff>142874</xdr:rowOff>
    </xdr:to>
    <xdr:graphicFrame macro="">
      <xdr:nvGraphicFramePr>
        <xdr:cNvPr id="22" name="Gráfico 21">
          <a:extLst>
            <a:ext uri="{FF2B5EF4-FFF2-40B4-BE49-F238E27FC236}">
              <a16:creationId xmlns:a16="http://schemas.microsoft.com/office/drawing/2014/main" id="{1FE8AC96-8A6A-4D99-9254-FBEB6FEC40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15</xdr:col>
      <xdr:colOff>190500</xdr:colOff>
      <xdr:row>55</xdr:row>
      <xdr:rowOff>119062</xdr:rowOff>
    </xdr:from>
    <xdr:to>
      <xdr:col>18</xdr:col>
      <xdr:colOff>876300</xdr:colOff>
      <xdr:row>74</xdr:row>
      <xdr:rowOff>57150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8F10DEAD-4BF8-4668-A019-9140764404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</xdr:col>
      <xdr:colOff>325120</xdr:colOff>
      <xdr:row>1</xdr:row>
      <xdr:rowOff>45720</xdr:rowOff>
    </xdr:from>
    <xdr:to>
      <xdr:col>4</xdr:col>
      <xdr:colOff>293365</xdr:colOff>
      <xdr:row>3</xdr:row>
      <xdr:rowOff>185420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729A246-E8BC-4351-9810-14B73933B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38480" y="228600"/>
          <a:ext cx="2223765" cy="505460"/>
        </a:xfrm>
        <a:prstGeom prst="rect">
          <a:avLst/>
        </a:prstGeom>
      </xdr:spPr>
    </xdr:pic>
    <xdr:clientData/>
  </xdr:twoCellAnchor>
  <xdr:twoCellAnchor>
    <xdr:from>
      <xdr:col>1</xdr:col>
      <xdr:colOff>412750</xdr:colOff>
      <xdr:row>50</xdr:row>
      <xdr:rowOff>10582</xdr:rowOff>
    </xdr:from>
    <xdr:to>
      <xdr:col>1</xdr:col>
      <xdr:colOff>889000</xdr:colOff>
      <xdr:row>51</xdr:row>
      <xdr:rowOff>74083</xdr:rowOff>
    </xdr:to>
    <xdr:sp macro="" textlink="$E$29">
      <xdr:nvSpPr>
        <xdr:cNvPr id="3" name="Rectángulo 2">
          <a:extLst>
            <a:ext uri="{FF2B5EF4-FFF2-40B4-BE49-F238E27FC236}">
              <a16:creationId xmlns:a16="http://schemas.microsoft.com/office/drawing/2014/main" id="{063F2F28-404F-4906-871A-D9321AD86F0F}"/>
            </a:ext>
          </a:extLst>
        </xdr:cNvPr>
        <xdr:cNvSpPr/>
      </xdr:nvSpPr>
      <xdr:spPr>
        <a:xfrm>
          <a:off x="624417" y="8646582"/>
          <a:ext cx="476250" cy="254001"/>
        </a:xfrm>
        <a:prstGeom prst="rect">
          <a:avLst/>
        </a:prstGeom>
        <a:solidFill>
          <a:srgbClr val="329C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48B91B42-7648-48BE-AC44-3CE0F583B37C}" type="TxLink">
            <a:rPr lang="en-US" sz="1100" b="1" i="0" u="none" strike="noStrike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</a:rPr>
            <a:pPr algn="ctr"/>
            <a:t>45</a:t>
          </a:fld>
          <a:endParaRPr lang="es-MX" sz="1100" b="1"/>
        </a:p>
      </xdr:txBody>
    </xdr:sp>
    <xdr:clientData/>
  </xdr:twoCellAnchor>
  <xdr:twoCellAnchor>
    <xdr:from>
      <xdr:col>3</xdr:col>
      <xdr:colOff>124884</xdr:colOff>
      <xdr:row>50</xdr:row>
      <xdr:rowOff>14815</xdr:rowOff>
    </xdr:from>
    <xdr:to>
      <xdr:col>3</xdr:col>
      <xdr:colOff>584201</xdr:colOff>
      <xdr:row>51</xdr:row>
      <xdr:rowOff>78316</xdr:rowOff>
    </xdr:to>
    <xdr:sp macro="" textlink="$E$30">
      <xdr:nvSpPr>
        <xdr:cNvPr id="17" name="Rectángulo 16">
          <a:extLst>
            <a:ext uri="{FF2B5EF4-FFF2-40B4-BE49-F238E27FC236}">
              <a16:creationId xmlns:a16="http://schemas.microsoft.com/office/drawing/2014/main" id="{B722A684-AE4F-46E6-A8A0-835AF88E9A61}"/>
            </a:ext>
          </a:extLst>
        </xdr:cNvPr>
        <xdr:cNvSpPr/>
      </xdr:nvSpPr>
      <xdr:spPr>
        <a:xfrm>
          <a:off x="1756834" y="8644465"/>
          <a:ext cx="459317" cy="254001"/>
        </a:xfrm>
        <a:prstGeom prst="rect">
          <a:avLst/>
        </a:prstGeom>
        <a:solidFill>
          <a:srgbClr val="80C2E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44D7550A-EC59-4959-BE8B-ED77A0A3FE1B}" type="TxLink">
            <a:rPr lang="en-US" sz="105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</a:rPr>
            <a:pPr algn="ctr"/>
            <a:t>0.00</a:t>
          </a:fld>
          <a:endParaRPr lang="es-MX" sz="1050" b="1"/>
        </a:p>
      </xdr:txBody>
    </xdr:sp>
    <xdr:clientData/>
  </xdr:twoCellAnchor>
  <xdr:twoCellAnchor>
    <xdr:from>
      <xdr:col>10</xdr:col>
      <xdr:colOff>78317</xdr:colOff>
      <xdr:row>50</xdr:row>
      <xdr:rowOff>35982</xdr:rowOff>
    </xdr:from>
    <xdr:to>
      <xdr:col>10</xdr:col>
      <xdr:colOff>554567</xdr:colOff>
      <xdr:row>51</xdr:row>
      <xdr:rowOff>99483</xdr:rowOff>
    </xdr:to>
    <xdr:sp macro="" textlink="$E$31">
      <xdr:nvSpPr>
        <xdr:cNvPr id="19" name="Rectángulo 18">
          <a:extLst>
            <a:ext uri="{FF2B5EF4-FFF2-40B4-BE49-F238E27FC236}">
              <a16:creationId xmlns:a16="http://schemas.microsoft.com/office/drawing/2014/main" id="{7EEAA3E1-BBDD-44C9-BA37-01D4B77AA9C7}"/>
            </a:ext>
          </a:extLst>
        </xdr:cNvPr>
        <xdr:cNvSpPr/>
      </xdr:nvSpPr>
      <xdr:spPr>
        <a:xfrm>
          <a:off x="5359400" y="8671982"/>
          <a:ext cx="476250" cy="254001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C4CAEBF6-45A7-4CC6-9997-D0F19A1CA5A1}" type="TxLink">
            <a:rPr lang="en-US" sz="105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</a:rPr>
            <a:pPr algn="ctr"/>
            <a:t>0.00</a:t>
          </a:fld>
          <a:endParaRPr lang="es-MX" sz="1050" b="1"/>
        </a:p>
      </xdr:txBody>
    </xdr:sp>
    <xdr:clientData/>
  </xdr:twoCellAnchor>
  <xdr:twoCellAnchor>
    <xdr:from>
      <xdr:col>16</xdr:col>
      <xdr:colOff>152401</xdr:colOff>
      <xdr:row>50</xdr:row>
      <xdr:rowOff>25399</xdr:rowOff>
    </xdr:from>
    <xdr:to>
      <xdr:col>16</xdr:col>
      <xdr:colOff>628651</xdr:colOff>
      <xdr:row>51</xdr:row>
      <xdr:rowOff>88900</xdr:rowOff>
    </xdr:to>
    <xdr:sp macro="" textlink="$E$32">
      <xdr:nvSpPr>
        <xdr:cNvPr id="21" name="Rectángulo 20">
          <a:extLst>
            <a:ext uri="{FF2B5EF4-FFF2-40B4-BE49-F238E27FC236}">
              <a16:creationId xmlns:a16="http://schemas.microsoft.com/office/drawing/2014/main" id="{34158AB6-A925-4A0D-8A92-E8D0C9E6E84D}"/>
            </a:ext>
          </a:extLst>
        </xdr:cNvPr>
        <xdr:cNvSpPr/>
      </xdr:nvSpPr>
      <xdr:spPr>
        <a:xfrm>
          <a:off x="6830484" y="8661399"/>
          <a:ext cx="476250" cy="254001"/>
        </a:xfrm>
        <a:prstGeom prst="rect">
          <a:avLst/>
        </a:prstGeom>
        <a:solidFill>
          <a:srgbClr val="22717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E73BABBF-1514-4EF6-A9E1-847ED921717D}" type="TxLink">
            <a:rPr lang="en-US" sz="1100" b="0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</a:rPr>
            <a:pPr algn="ctr"/>
            <a:t>30.00</a:t>
          </a:fld>
          <a:endParaRPr lang="es-MX" sz="1100" b="1"/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0.16736</cdr:x>
      <cdr:y>0.63148</cdr:y>
    </cdr:from>
    <cdr:to>
      <cdr:x>0.27058</cdr:x>
      <cdr:y>1</cdr:y>
    </cdr:to>
    <cdr:sp macro="" textlink="">
      <cdr:nvSpPr>
        <cdr:cNvPr id="2" name="CuadroTexto 1">
          <a:extLst xmlns:a="http://schemas.openxmlformats.org/drawingml/2006/main">
            <a:ext uri="{FF2B5EF4-FFF2-40B4-BE49-F238E27FC236}">
              <a16:creationId xmlns:a16="http://schemas.microsoft.com/office/drawing/2014/main" id="{D7A6E3E7-CA3F-4888-9DB6-C41F67407622}"/>
            </a:ext>
          </a:extLst>
        </cdr:cNvPr>
        <cdr:cNvSpPr txBox="1"/>
      </cdr:nvSpPr>
      <cdr:spPr>
        <a:xfrm xmlns:a="http://schemas.openxmlformats.org/drawingml/2006/main">
          <a:off x="1482725" y="200713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s-MX" sz="11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0.04386</cdr:x>
      <cdr:y>0.70768</cdr:y>
    </cdr:from>
    <cdr:to>
      <cdr:x>0.59413</cdr:x>
      <cdr:y>0.79232</cdr:y>
    </cdr:to>
    <cdr:sp macro="" textlink="">
      <cdr:nvSpPr>
        <cdr:cNvPr id="2" name="CuadroTexto 5">
          <a:extLst xmlns:a="http://schemas.openxmlformats.org/drawingml/2006/main">
            <a:ext uri="{FF2B5EF4-FFF2-40B4-BE49-F238E27FC236}">
              <a16:creationId xmlns:a16="http://schemas.microsoft.com/office/drawing/2014/main" id="{9FA620DF-9E6E-4B70-9E69-92E92D4AD50F}"/>
            </a:ext>
          </a:extLst>
        </cdr:cNvPr>
        <cdr:cNvSpPr txBox="1"/>
      </cdr:nvSpPr>
      <cdr:spPr>
        <a:xfrm xmlns:a="http://schemas.openxmlformats.org/drawingml/2006/main">
          <a:off x="142875" y="2574923"/>
          <a:ext cx="1792525" cy="3079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solidFill>
                <a:schemeClr val="accent3">
                  <a:lumMod val="50000"/>
                </a:schemeClr>
              </a:solidFill>
              <a:effectLst/>
            </a:rPr>
            <a:t>TOTAL</a:t>
          </a:r>
          <a:r>
            <a:rPr lang="en-US" sz="1400" b="1" baseline="0">
              <a:solidFill>
                <a:schemeClr val="accent3">
                  <a:lumMod val="50000"/>
                </a:schemeClr>
              </a:solidFill>
              <a:effectLst/>
            </a:rPr>
            <a:t> DE INGRESOS:</a:t>
          </a:r>
          <a:endParaRPr lang="en-US" sz="1400" b="1" i="0" u="none" strike="noStrike">
            <a:solidFill>
              <a:schemeClr val="accent3">
                <a:lumMod val="50000"/>
              </a:schemeClr>
            </a:solidFill>
            <a:latin typeface="Calibri"/>
          </a:endParaRPr>
        </a:p>
        <a:p xmlns:a="http://schemas.openxmlformats.org/drawingml/2006/main">
          <a:pPr algn="ctr"/>
          <a:endParaRPr lang="es-MX" sz="1100">
            <a:solidFill>
              <a:schemeClr val="accent3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0.56433</cdr:x>
      <cdr:y>0.70506</cdr:y>
    </cdr:from>
    <cdr:to>
      <cdr:x>0.98538</cdr:x>
      <cdr:y>0.82286</cdr:y>
    </cdr:to>
    <cdr:sp macro="" textlink="'Ingresos anuales'!$C$39">
      <cdr:nvSpPr>
        <cdr:cNvPr id="3" name="CuadroTexto 5">
          <a:extLst xmlns:a="http://schemas.openxmlformats.org/drawingml/2006/main">
            <a:ext uri="{FF2B5EF4-FFF2-40B4-BE49-F238E27FC236}">
              <a16:creationId xmlns:a16="http://schemas.microsoft.com/office/drawing/2014/main" id="{8A1F9F21-1ED6-4120-9051-D969F37E0AD3}"/>
            </a:ext>
          </a:extLst>
        </cdr:cNvPr>
        <cdr:cNvSpPr txBox="1"/>
      </cdr:nvSpPr>
      <cdr:spPr>
        <a:xfrm xmlns:a="http://schemas.openxmlformats.org/drawingml/2006/main">
          <a:off x="1838332" y="2565400"/>
          <a:ext cx="1371593" cy="42860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6CF0734-79CA-4322-8CF5-F551A15B6EDD}" type="TxLink">
            <a:rPr lang="en-US" sz="1400" b="1" i="0" u="none" strike="noStrike">
              <a:solidFill>
                <a:schemeClr val="accent3">
                  <a:lumMod val="50000"/>
                </a:schemeClr>
              </a:solidFill>
              <a:latin typeface="Calibri"/>
            </a:rPr>
            <a:pPr/>
            <a:t> $481,200.00 </a:t>
          </a:fld>
          <a:endParaRPr lang="es-MX" sz="1800" b="1">
            <a:solidFill>
              <a:schemeClr val="accent3">
                <a:lumMod val="50000"/>
              </a:schemeClr>
            </a:solidFill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0.52147</cdr:x>
      <cdr:y>0.69017</cdr:y>
    </cdr:from>
    <cdr:to>
      <cdr:x>1</cdr:x>
      <cdr:y>0.80766</cdr:y>
    </cdr:to>
    <cdr:sp macro="" textlink="Gastos!$C$9">
      <cdr:nvSpPr>
        <cdr:cNvPr id="2" name="CuadroTexto 18">
          <a:extLst xmlns:a="http://schemas.openxmlformats.org/drawingml/2006/main">
            <a:ext uri="{FF2B5EF4-FFF2-40B4-BE49-F238E27FC236}">
              <a16:creationId xmlns:a16="http://schemas.microsoft.com/office/drawing/2014/main" id="{466B8F4E-EA78-4542-B3CB-78AF392774F4}"/>
            </a:ext>
          </a:extLst>
        </cdr:cNvPr>
        <cdr:cNvSpPr txBox="1"/>
      </cdr:nvSpPr>
      <cdr:spPr>
        <a:xfrm xmlns:a="http://schemas.openxmlformats.org/drawingml/2006/main">
          <a:off x="1619243" y="2517780"/>
          <a:ext cx="1485907" cy="4286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A92474D5-7B2A-438C-A14C-F4640CD4BDFF}" type="TxLink">
            <a:rPr lang="en-US" sz="1400" b="1" i="0" u="none" strike="noStrike">
              <a:solidFill>
                <a:schemeClr val="accent3">
                  <a:lumMod val="50000"/>
                </a:schemeClr>
              </a:solidFill>
              <a:latin typeface="Calibri"/>
            </a:rPr>
            <a:pPr/>
            <a:t> $43,200.00 </a:t>
          </a:fld>
          <a:endParaRPr lang="es-MX" sz="1400">
            <a:solidFill>
              <a:schemeClr val="accent3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</cdr:x>
      <cdr:y>0.68756</cdr:y>
    </cdr:from>
    <cdr:to>
      <cdr:x>0.59202</cdr:x>
      <cdr:y>0.77683</cdr:y>
    </cdr:to>
    <cdr:sp macro="" textlink="">
      <cdr:nvSpPr>
        <cdr:cNvPr id="3" name="CuadroTexto 5">
          <a:extLst xmlns:a="http://schemas.openxmlformats.org/drawingml/2006/main">
            <a:ext uri="{FF2B5EF4-FFF2-40B4-BE49-F238E27FC236}">
              <a16:creationId xmlns:a16="http://schemas.microsoft.com/office/drawing/2014/main" id="{D50A5E6D-6CFB-423A-B8A0-FEEFBC0C2DF6}"/>
            </a:ext>
          </a:extLst>
        </cdr:cNvPr>
        <cdr:cNvSpPr txBox="1"/>
      </cdr:nvSpPr>
      <cdr:spPr>
        <a:xfrm xmlns:a="http://schemas.openxmlformats.org/drawingml/2006/main">
          <a:off x="0" y="2508259"/>
          <a:ext cx="1838311" cy="32566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solidFill>
                <a:schemeClr val="accent3">
                  <a:lumMod val="50000"/>
                </a:schemeClr>
              </a:solidFill>
              <a:effectLst/>
            </a:rPr>
            <a:t>TOTAL</a:t>
          </a:r>
          <a:r>
            <a:rPr lang="en-US" sz="1400" b="1" baseline="0">
              <a:solidFill>
                <a:schemeClr val="accent3">
                  <a:lumMod val="50000"/>
                </a:schemeClr>
              </a:solidFill>
              <a:effectLst/>
            </a:rPr>
            <a:t> DE GASTOS:</a:t>
          </a:r>
          <a:endParaRPr lang="en-US" sz="1400" b="1" i="0" u="none" strike="noStrike">
            <a:solidFill>
              <a:schemeClr val="accent3">
                <a:lumMod val="50000"/>
              </a:schemeClr>
            </a:solidFill>
            <a:latin typeface="Calibri"/>
          </a:endParaRPr>
        </a:p>
        <a:p xmlns:a="http://schemas.openxmlformats.org/drawingml/2006/main">
          <a:pPr algn="ctr"/>
          <a:endParaRPr lang="es-MX" sz="1100">
            <a:solidFill>
              <a:schemeClr val="accent3">
                <a:lumMod val="50000"/>
              </a:schemeClr>
            </a:solidFill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0.06746</cdr:x>
      <cdr:y>0.69701</cdr:y>
    </cdr:from>
    <cdr:to>
      <cdr:x>0.93651</cdr:x>
      <cdr:y>0.78358</cdr:y>
    </cdr:to>
    <cdr:sp macro="" textlink="">
      <cdr:nvSpPr>
        <cdr:cNvPr id="2" name="CuadroTexto 5">
          <a:extLst xmlns:a="http://schemas.openxmlformats.org/drawingml/2006/main">
            <a:ext uri="{FF2B5EF4-FFF2-40B4-BE49-F238E27FC236}">
              <a16:creationId xmlns:a16="http://schemas.microsoft.com/office/drawing/2014/main" id="{9469F10F-0F14-4BFA-AA97-F4F47F1231AA}"/>
            </a:ext>
          </a:extLst>
        </cdr:cNvPr>
        <cdr:cNvSpPr txBox="1"/>
      </cdr:nvSpPr>
      <cdr:spPr>
        <a:xfrm xmlns:a="http://schemas.openxmlformats.org/drawingml/2006/main">
          <a:off x="161925" y="2479683"/>
          <a:ext cx="2085974" cy="3079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 baseline="0">
              <a:solidFill>
                <a:schemeClr val="accent3">
                  <a:lumMod val="50000"/>
                </a:schemeClr>
              </a:solidFill>
              <a:effectLst/>
            </a:rPr>
            <a:t>CAPACIDAD DE AHORRO:</a:t>
          </a:r>
          <a:endParaRPr lang="en-US" sz="1400" b="1" i="0" u="none" strike="noStrike">
            <a:solidFill>
              <a:schemeClr val="accent3">
                <a:lumMod val="50000"/>
              </a:schemeClr>
            </a:solidFill>
            <a:latin typeface="Calibri"/>
          </a:endParaRPr>
        </a:p>
        <a:p xmlns:a="http://schemas.openxmlformats.org/drawingml/2006/main">
          <a:pPr algn="ctr"/>
          <a:endParaRPr lang="es-MX" sz="1100">
            <a:solidFill>
              <a:schemeClr val="accent3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0.25662</cdr:x>
      <cdr:y>0.76394</cdr:y>
    </cdr:from>
    <cdr:to>
      <cdr:x>0.82804</cdr:x>
      <cdr:y>0.88443</cdr:y>
    </cdr:to>
    <cdr:sp macro="" textlink="'Mapa financiero personal'!$L$37:$Q$37">
      <cdr:nvSpPr>
        <cdr:cNvPr id="3" name="CuadroTexto 5">
          <a:extLst xmlns:a="http://schemas.openxmlformats.org/drawingml/2006/main">
            <a:ext uri="{FF2B5EF4-FFF2-40B4-BE49-F238E27FC236}">
              <a16:creationId xmlns:a16="http://schemas.microsoft.com/office/drawing/2014/main" id="{957C659C-3DC7-4536-82CA-F29A2A337E8B}"/>
            </a:ext>
          </a:extLst>
        </cdr:cNvPr>
        <cdr:cNvSpPr txBox="1"/>
      </cdr:nvSpPr>
      <cdr:spPr>
        <a:xfrm xmlns:a="http://schemas.openxmlformats.org/drawingml/2006/main">
          <a:off x="615958" y="2717800"/>
          <a:ext cx="1371592" cy="4286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01D0A778-72BB-4419-918E-DE47DDF540A0}" type="TxLink">
            <a:rPr lang="en-US" sz="1400" b="1" i="0" u="none" strike="noStrike">
              <a:solidFill>
                <a:schemeClr val="accent3">
                  <a:lumMod val="50000"/>
                </a:schemeClr>
              </a:solidFill>
              <a:latin typeface="Calibri"/>
            </a:rPr>
            <a:pPr/>
            <a:t> $438,000.00 </a:t>
          </a:fld>
          <a:endParaRPr lang="es-MX" sz="1400" b="1">
            <a:solidFill>
              <a:schemeClr val="accent3">
                <a:lumMod val="50000"/>
              </a:schemeClr>
            </a:solidFill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2228851</xdr:colOff>
      <xdr:row>36</xdr:row>
      <xdr:rowOff>0</xdr:rowOff>
    </xdr:from>
    <xdr:to>
      <xdr:col>6</xdr:col>
      <xdr:colOff>66675</xdr:colOff>
      <xdr:row>39</xdr:row>
      <xdr:rowOff>66675</xdr:rowOff>
    </xdr:to>
    <xdr:sp macro="[0]!ingresos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93CB0697-6036-4B52-9ED4-54CE148A8452}"/>
            </a:ext>
          </a:extLst>
        </xdr:cNvPr>
        <xdr:cNvSpPr/>
      </xdr:nvSpPr>
      <xdr:spPr>
        <a:xfrm>
          <a:off x="7896226" y="6172200"/>
          <a:ext cx="1857374" cy="638175"/>
        </a:xfrm>
        <a:prstGeom prst="roundRect">
          <a:avLst/>
        </a:prstGeom>
        <a:gradFill flip="none" rotWithShape="1">
          <a:gsLst>
            <a:gs pos="0">
              <a:srgbClr val="329CCC">
                <a:lumMod val="99000"/>
              </a:srgbClr>
            </a:gs>
            <a:gs pos="100000">
              <a:srgbClr val="20637E">
                <a:lumMod val="100000"/>
              </a:srgbClr>
            </a:gs>
          </a:gsLst>
          <a:lin ang="54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MX" sz="1400" b="1">
              <a:solidFill>
                <a:schemeClr val="lt1"/>
              </a:solidFill>
              <a:latin typeface="+mn-lt"/>
              <a:ea typeface="+mn-ea"/>
              <a:cs typeface="+mn-cs"/>
            </a:rPr>
            <a:t>Ingresos</a:t>
          </a:r>
        </a:p>
      </xdr:txBody>
    </xdr:sp>
    <xdr:clientData/>
  </xdr:twoCellAnchor>
  <xdr:twoCellAnchor>
    <xdr:from>
      <xdr:col>3</xdr:col>
      <xdr:colOff>723899</xdr:colOff>
      <xdr:row>35</xdr:row>
      <xdr:rowOff>180975</xdr:rowOff>
    </xdr:from>
    <xdr:to>
      <xdr:col>4</xdr:col>
      <xdr:colOff>1752600</xdr:colOff>
      <xdr:row>39</xdr:row>
      <xdr:rowOff>47625</xdr:rowOff>
    </xdr:to>
    <xdr:sp macro="[0]!mapa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7FA6537B-FB9B-452A-8B0F-31151E1CB248}"/>
            </a:ext>
          </a:extLst>
        </xdr:cNvPr>
        <xdr:cNvSpPr/>
      </xdr:nvSpPr>
      <xdr:spPr>
        <a:xfrm>
          <a:off x="5629274" y="6162675"/>
          <a:ext cx="1790701" cy="628650"/>
        </a:xfrm>
        <a:prstGeom prst="roundRect">
          <a:avLst/>
        </a:prstGeom>
        <a:gradFill flip="none" rotWithShape="1">
          <a:gsLst>
            <a:gs pos="0">
              <a:srgbClr val="329CCC">
                <a:lumMod val="99000"/>
              </a:srgbClr>
            </a:gs>
            <a:gs pos="100000">
              <a:srgbClr val="20637E">
                <a:lumMod val="100000"/>
              </a:srgbClr>
            </a:gs>
          </a:gsLst>
          <a:lin ang="54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MX" sz="1400" b="1">
              <a:solidFill>
                <a:schemeClr val="lt1"/>
              </a:solidFill>
              <a:latin typeface="+mn-lt"/>
              <a:ea typeface="+mn-ea"/>
              <a:cs typeface="+mn-cs"/>
            </a:rPr>
            <a:t>Mapa financiero</a:t>
          </a:r>
        </a:p>
      </xdr:txBody>
    </xdr:sp>
    <xdr:clientData/>
  </xdr:twoCellAnchor>
  <xdr:twoCellAnchor editAs="oneCell">
    <xdr:from>
      <xdr:col>1</xdr:col>
      <xdr:colOff>274320</xdr:colOff>
      <xdr:row>1</xdr:row>
      <xdr:rowOff>45720</xdr:rowOff>
    </xdr:from>
    <xdr:to>
      <xdr:col>2</xdr:col>
      <xdr:colOff>768345</xdr:colOff>
      <xdr:row>3</xdr:row>
      <xdr:rowOff>172720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8B8C84D-26C7-42DB-9656-5E8D56B2B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640" y="228600"/>
          <a:ext cx="2216145" cy="508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1162049</xdr:colOff>
      <xdr:row>25</xdr:row>
      <xdr:rowOff>104775</xdr:rowOff>
    </xdr:from>
    <xdr:to>
      <xdr:col>8</xdr:col>
      <xdr:colOff>38099</xdr:colOff>
      <xdr:row>29</xdr:row>
      <xdr:rowOff>104775</xdr:rowOff>
    </xdr:to>
    <xdr:sp macro="[0]!gastos2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35C71C8D-12F4-4028-B59F-182876A04DA2}"/>
            </a:ext>
          </a:extLst>
        </xdr:cNvPr>
        <xdr:cNvSpPr/>
      </xdr:nvSpPr>
      <xdr:spPr>
        <a:xfrm>
          <a:off x="9867899" y="4486275"/>
          <a:ext cx="2343150" cy="762000"/>
        </a:xfrm>
        <a:prstGeom prst="roundRect">
          <a:avLst/>
        </a:prstGeom>
        <a:gradFill flip="none" rotWithShape="1">
          <a:gsLst>
            <a:gs pos="0">
              <a:srgbClr val="329CCC">
                <a:shade val="30000"/>
                <a:satMod val="115000"/>
              </a:srgbClr>
            </a:gs>
            <a:gs pos="50000">
              <a:srgbClr val="329CCC">
                <a:shade val="67500"/>
                <a:satMod val="115000"/>
              </a:srgbClr>
            </a:gs>
            <a:gs pos="100000">
              <a:srgbClr val="329CCC">
                <a:shade val="100000"/>
                <a:satMod val="115000"/>
              </a:srgb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MX" sz="1600" b="1">
              <a:solidFill>
                <a:schemeClr val="lt1"/>
              </a:solidFill>
              <a:latin typeface="+mn-lt"/>
              <a:ea typeface="+mn-ea"/>
              <a:cs typeface="+mn-cs"/>
            </a:rPr>
            <a:t>Gastos</a:t>
          </a:r>
        </a:p>
      </xdr:txBody>
    </xdr:sp>
    <xdr:clientData/>
  </xdr:twoCellAnchor>
  <xdr:twoCellAnchor>
    <xdr:from>
      <xdr:col>5</xdr:col>
      <xdr:colOff>9525</xdr:colOff>
      <xdr:row>25</xdr:row>
      <xdr:rowOff>66675</xdr:rowOff>
    </xdr:from>
    <xdr:to>
      <xdr:col>6</xdr:col>
      <xdr:colOff>238125</xdr:colOff>
      <xdr:row>29</xdr:row>
      <xdr:rowOff>66675</xdr:rowOff>
    </xdr:to>
    <xdr:sp macro="[0]!mapa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E0332782-98BE-447E-AA7C-73A5195A3C72}"/>
            </a:ext>
          </a:extLst>
        </xdr:cNvPr>
        <xdr:cNvSpPr/>
      </xdr:nvSpPr>
      <xdr:spPr>
        <a:xfrm>
          <a:off x="6915150" y="4448175"/>
          <a:ext cx="2028825" cy="762000"/>
        </a:xfrm>
        <a:prstGeom prst="roundRect">
          <a:avLst/>
        </a:prstGeom>
        <a:gradFill flip="none" rotWithShape="1">
          <a:gsLst>
            <a:gs pos="0">
              <a:srgbClr val="329CCC">
                <a:shade val="30000"/>
                <a:satMod val="115000"/>
              </a:srgbClr>
            </a:gs>
            <a:gs pos="50000">
              <a:srgbClr val="329CCC">
                <a:shade val="67500"/>
                <a:satMod val="115000"/>
              </a:srgbClr>
            </a:gs>
            <a:gs pos="100000">
              <a:srgbClr val="329CCC">
                <a:shade val="100000"/>
                <a:satMod val="115000"/>
              </a:srgb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600" b="1"/>
            <a:t>Mapa</a:t>
          </a:r>
          <a:r>
            <a:rPr lang="es-MX" sz="1600" b="1" baseline="0"/>
            <a:t> financiero</a:t>
          </a:r>
          <a:endParaRPr lang="es-MX" sz="1600" b="1"/>
        </a:p>
      </xdr:txBody>
    </xdr:sp>
    <xdr:clientData/>
  </xdr:twoCellAnchor>
  <xdr:twoCellAnchor editAs="oneCell">
    <xdr:from>
      <xdr:col>1</xdr:col>
      <xdr:colOff>175260</xdr:colOff>
      <xdr:row>1</xdr:row>
      <xdr:rowOff>121920</xdr:rowOff>
    </xdr:from>
    <xdr:to>
      <xdr:col>1</xdr:col>
      <xdr:colOff>2391405</xdr:colOff>
      <xdr:row>4</xdr:row>
      <xdr:rowOff>85090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5AE5ABD-4142-472A-BF16-2720A44E8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3560" y="299720"/>
          <a:ext cx="2216145" cy="4965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drawing" Target="../drawings/drawing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A1:XFC97"/>
  <sheetViews>
    <sheetView showGridLines="0" zoomScale="125" zoomScaleNormal="125" zoomScalePageLayoutView="125" workbookViewId="0">
      <selection activeCell="B10" sqref="B10"/>
    </sheetView>
  </sheetViews>
  <sheetFormatPr baseColWidth="10" defaultColWidth="0" defaultRowHeight="0" customHeight="1" zeroHeight="1"/>
  <cols>
    <col min="1" max="1" width="5.33203125" style="79" customWidth="1"/>
    <col min="2" max="2" width="37.6640625" style="79" bestFit="1" customWidth="1"/>
    <col min="3" max="3" width="30.5" style="79" bestFit="1" customWidth="1"/>
    <col min="4" max="4" width="23.33203125" style="79" bestFit="1" customWidth="1"/>
    <col min="5" max="5" width="6.6640625" style="79" customWidth="1"/>
    <col min="6" max="6" width="27" style="79" bestFit="1" customWidth="1"/>
    <col min="7" max="7" width="28.6640625" style="79" bestFit="1" customWidth="1"/>
    <col min="8" max="8" width="23.33203125" style="79" bestFit="1" customWidth="1"/>
    <col min="9" max="9" width="7.5" style="79" customWidth="1"/>
    <col min="10" max="16381" width="11.5" style="79" hidden="1"/>
    <col min="16382" max="16383" width="10.5" style="79" hidden="1"/>
    <col min="16384" max="16384" width="7.5" style="79" hidden="1"/>
  </cols>
  <sheetData>
    <row r="1" spans="2:4" s="3" customFormat="1" ht="15"/>
    <row r="2" spans="2:4" s="3" customFormat="1" ht="15" hidden="1">
      <c r="B2" s="28" t="s">
        <v>46</v>
      </c>
      <c r="C2" s="28" t="s">
        <v>80</v>
      </c>
      <c r="D2" s="28" t="s">
        <v>82</v>
      </c>
    </row>
    <row r="3" spans="2:4" s="3" customFormat="1" ht="15" hidden="1">
      <c r="B3" s="15" t="s">
        <v>69</v>
      </c>
      <c r="C3" s="29"/>
      <c r="D3" s="29"/>
    </row>
    <row r="4" spans="2:4" s="3" customFormat="1" ht="15"/>
    <row r="5" spans="2:4" s="3" customFormat="1" ht="15" hidden="1"/>
    <row r="6" spans="2:4" s="3" customFormat="1" ht="15" hidden="1"/>
    <row r="7" spans="2:4" s="3" customFormat="1" ht="15"/>
    <row r="8" spans="2:4" s="3" customFormat="1" ht="15"/>
    <row r="9" spans="2:4" s="3" customFormat="1" ht="15"/>
    <row r="10" spans="2:4" s="3" customFormat="1" ht="15"/>
    <row r="11" spans="2:4" s="3" customFormat="1" ht="15"/>
    <row r="12" spans="2:4" s="3" customFormat="1" ht="15"/>
    <row r="13" spans="2:4" s="3" customFormat="1" ht="15"/>
    <row r="14" spans="2:4" s="3" customFormat="1" ht="15"/>
    <row r="15" spans="2:4" s="3" customFormat="1" ht="15"/>
    <row r="16" spans="2:4" s="3" customFormat="1" ht="15"/>
    <row r="17" spans="3:4" s="3" customFormat="1" ht="15"/>
    <row r="18" spans="3:4" s="3" customFormat="1" ht="15"/>
    <row r="19" spans="3:4" s="3" customFormat="1" ht="15"/>
    <row r="20" spans="3:4" s="3" customFormat="1" ht="15"/>
    <row r="21" spans="3:4" s="3" customFormat="1" ht="11.25" customHeight="1"/>
    <row r="22" spans="3:4" s="3" customFormat="1" ht="14.5" customHeight="1"/>
    <row r="23" spans="3:4" s="3" customFormat="1" ht="15" customHeight="1"/>
    <row r="24" spans="3:4" s="3" customFormat="1" ht="15"/>
    <row r="25" spans="3:4" s="3" customFormat="1" ht="15">
      <c r="C25" s="26"/>
      <c r="D25" s="23"/>
    </row>
    <row r="26" spans="3:4" s="3" customFormat="1" ht="15"/>
    <row r="27" spans="3:4" s="3" customFormat="1" ht="15"/>
    <row r="28" spans="3:4" s="3" customFormat="1" ht="15"/>
    <row r="29" spans="3:4" s="3" customFormat="1" ht="15"/>
    <row r="30" spans="3:4" s="3" customFormat="1" ht="15"/>
    <row r="31" spans="3:4" s="3" customFormat="1" ht="15"/>
    <row r="32" spans="3:4" s="3" customFormat="1" ht="15"/>
    <row r="33" ht="15"/>
    <row r="34" ht="4.5" customHeight="1"/>
    <row r="35" ht="15"/>
    <row r="36" ht="15" hidden="1"/>
    <row r="37" ht="15" hidden="1"/>
    <row r="38" ht="15" hidden="1"/>
    <row r="39" ht="15" hidden="1"/>
    <row r="40" ht="15" hidden="1"/>
    <row r="41" ht="15" hidden="1"/>
    <row r="42" ht="15" hidden="1"/>
    <row r="43" ht="15" hidden="1"/>
    <row r="44" ht="15" hidden="1"/>
    <row r="45" ht="15" hidden="1"/>
    <row r="46" ht="15" hidden="1"/>
    <row r="47" ht="15" hidden="1"/>
    <row r="48" ht="15" hidden="1"/>
    <row r="49" ht="15" hidden="1"/>
    <row r="50" ht="15" hidden="1"/>
    <row r="51" ht="15" hidden="1"/>
    <row r="52" ht="15" hidden="1"/>
    <row r="53" ht="15" hidden="1"/>
    <row r="54" ht="15" hidden="1"/>
    <row r="55" ht="15" hidden="1"/>
    <row r="56" ht="15" hidden="1"/>
    <row r="57" ht="15" hidden="1"/>
    <row r="58" ht="15" hidden="1"/>
    <row r="59" ht="15" hidden="1"/>
    <row r="60" ht="15" hidden="1"/>
    <row r="61" ht="15" hidden="1"/>
    <row r="62" ht="15" hidden="1"/>
    <row r="63" ht="15" hidden="1"/>
    <row r="64" ht="15" hidden="1"/>
    <row r="65" ht="15" hidden="1"/>
    <row r="66" ht="15" hidden="1"/>
    <row r="67" ht="15" hidden="1"/>
    <row r="68" ht="15" hidden="1"/>
    <row r="69" ht="15" hidden="1"/>
    <row r="70" ht="15" hidden="1"/>
    <row r="71" ht="15" hidden="1"/>
    <row r="72" ht="15" hidden="1"/>
    <row r="73" ht="15" hidden="1"/>
    <row r="74" ht="0" hidden="1" customHeight="1"/>
    <row r="75" ht="0" hidden="1" customHeight="1"/>
    <row r="76" ht="0" hidden="1" customHeight="1"/>
    <row r="77" ht="0" hidden="1" customHeight="1"/>
    <row r="78" ht="0" hidden="1" customHeight="1"/>
    <row r="79" ht="0" hidden="1" customHeight="1"/>
    <row r="80" ht="0" hidden="1" customHeight="1"/>
    <row r="81" ht="0" hidden="1" customHeight="1"/>
    <row r="82" ht="0" hidden="1" customHeight="1"/>
    <row r="83" ht="0" hidden="1" customHeight="1"/>
    <row r="84" ht="0" hidden="1" customHeight="1"/>
    <row r="85" ht="0" hidden="1" customHeight="1"/>
    <row r="86" ht="0" hidden="1" customHeight="1"/>
    <row r="87" ht="0" hidden="1" customHeight="1"/>
    <row r="88" ht="0" hidden="1" customHeight="1"/>
    <row r="89" ht="0" hidden="1" customHeight="1"/>
    <row r="90" ht="0" hidden="1" customHeight="1"/>
    <row r="91" ht="0" hidden="1" customHeight="1"/>
    <row r="92" ht="0" hidden="1" customHeight="1"/>
    <row r="93" ht="0" hidden="1" customHeight="1"/>
    <row r="94" ht="0" hidden="1" customHeight="1"/>
    <row r="95" ht="0" hidden="1" customHeight="1"/>
    <row r="96" ht="0" hidden="1" customHeight="1"/>
    <row r="97" ht="0" hidden="1" customHeight="1"/>
  </sheetData>
  <sheetProtection password="D46A" sheet="1" objects="1" scenarios="1" selectLockedCells="1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U115"/>
  <sheetViews>
    <sheetView showGridLines="0" tabSelected="1" zoomScale="87" workbookViewId="0">
      <selection activeCell="D11" sqref="D11:F12"/>
    </sheetView>
  </sheetViews>
  <sheetFormatPr baseColWidth="10" defaultColWidth="0" defaultRowHeight="15" zeroHeight="1"/>
  <cols>
    <col min="1" max="1" width="3.1640625" customWidth="1"/>
    <col min="2" max="2" width="20.1640625" bestFit="1" customWidth="1"/>
    <col min="3" max="3" width="1.1640625" customWidth="1"/>
    <col min="4" max="4" width="11.5" customWidth="1"/>
    <col min="5" max="5" width="9.6640625" customWidth="1"/>
    <col min="6" max="6" width="9" customWidth="1"/>
    <col min="7" max="7" width="1" customWidth="1"/>
    <col min="8" max="9" width="11.5" customWidth="1"/>
    <col min="10" max="10" width="0.6640625" customWidth="1"/>
    <col min="11" max="11" width="8.5" customWidth="1"/>
    <col min="12" max="12" width="7.5" customWidth="1"/>
    <col min="13" max="15" width="0.5" customWidth="1"/>
    <col min="16" max="16" width="3.6640625" customWidth="1"/>
    <col min="17" max="17" width="10.5" customWidth="1"/>
    <col min="18" max="18" width="11.5" customWidth="1"/>
    <col min="19" max="19" width="14.1640625" customWidth="1"/>
    <col min="20" max="20" width="3.1640625" customWidth="1"/>
    <col min="21" max="16384" width="11.5" hidden="1"/>
  </cols>
  <sheetData>
    <row r="1" spans="2:19"/>
    <row r="2" spans="2:19"/>
    <row r="3" spans="2:19"/>
    <row r="4" spans="2:19" ht="16" thickBot="1"/>
    <row r="5" spans="2:19" ht="16" thickBot="1">
      <c r="B5" s="50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2"/>
    </row>
    <row r="6" spans="2:19" ht="13.5" customHeight="1">
      <c r="B6" s="114" t="s">
        <v>86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6"/>
    </row>
    <row r="7" spans="2:19" ht="16" thickBot="1">
      <c r="B7" s="117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9"/>
    </row>
    <row r="8" spans="2:19" ht="15" customHeight="1">
      <c r="B8" s="128" t="s">
        <v>57</v>
      </c>
      <c r="C8" s="129"/>
      <c r="D8" s="129"/>
      <c r="E8" s="129"/>
      <c r="F8" s="129"/>
      <c r="G8" s="129"/>
      <c r="H8" s="129"/>
      <c r="I8" s="129"/>
      <c r="J8" s="129"/>
      <c r="K8" s="129"/>
      <c r="L8" s="130"/>
      <c r="M8" s="3"/>
      <c r="N8" s="49"/>
      <c r="O8" s="3"/>
      <c r="P8" s="137" t="s">
        <v>58</v>
      </c>
      <c r="Q8" s="138"/>
      <c r="R8" s="138"/>
      <c r="S8" s="139"/>
    </row>
    <row r="9" spans="2:19" ht="15" customHeight="1">
      <c r="B9" s="131"/>
      <c r="C9" s="132"/>
      <c r="D9" s="132"/>
      <c r="E9" s="132"/>
      <c r="F9" s="132"/>
      <c r="G9" s="132"/>
      <c r="H9" s="132"/>
      <c r="I9" s="132"/>
      <c r="J9" s="132"/>
      <c r="K9" s="132"/>
      <c r="L9" s="133"/>
      <c r="M9" s="3"/>
      <c r="N9" s="3"/>
      <c r="O9" s="3"/>
      <c r="P9" s="140"/>
      <c r="Q9" s="141"/>
      <c r="R9" s="141"/>
      <c r="S9" s="142"/>
    </row>
    <row r="10" spans="2:19" ht="16" thickBot="1">
      <c r="B10" s="134"/>
      <c r="C10" s="135"/>
      <c r="D10" s="135"/>
      <c r="E10" s="135"/>
      <c r="F10" s="135"/>
      <c r="G10" s="135"/>
      <c r="H10" s="135"/>
      <c r="I10" s="135"/>
      <c r="J10" s="135"/>
      <c r="K10" s="135"/>
      <c r="L10" s="136"/>
      <c r="M10" s="3"/>
      <c r="N10" s="8"/>
      <c r="O10" s="8"/>
      <c r="P10" s="143"/>
      <c r="Q10" s="144"/>
      <c r="R10" s="144"/>
      <c r="S10" s="145"/>
    </row>
    <row r="11" spans="2:19">
      <c r="B11" s="120" t="s">
        <v>0</v>
      </c>
      <c r="C11" s="3"/>
      <c r="D11" s="146" t="s">
        <v>104</v>
      </c>
      <c r="E11" s="147"/>
      <c r="F11" s="148"/>
      <c r="G11" s="3"/>
      <c r="H11" s="94" t="s">
        <v>6</v>
      </c>
      <c r="I11" s="94"/>
      <c r="J11" s="3"/>
      <c r="K11" s="99">
        <v>29221</v>
      </c>
      <c r="L11" s="100"/>
      <c r="M11" s="3"/>
      <c r="N11" s="97" t="s">
        <v>5</v>
      </c>
      <c r="O11" s="98">
        <f ca="1">IF(ISBLANK(K11),"",TRUNC(YEARFRAC(K11,TODAY())))</f>
        <v>45</v>
      </c>
      <c r="P11" s="61"/>
      <c r="Q11" s="3"/>
      <c r="R11" s="3"/>
      <c r="S11" s="53"/>
    </row>
    <row r="12" spans="2:19">
      <c r="B12" s="120"/>
      <c r="C12" s="3"/>
      <c r="D12" s="149"/>
      <c r="E12" s="150"/>
      <c r="F12" s="151"/>
      <c r="G12" s="3"/>
      <c r="H12" s="94"/>
      <c r="I12" s="94"/>
      <c r="J12" s="3"/>
      <c r="K12" s="101"/>
      <c r="L12" s="102"/>
      <c r="M12" s="3"/>
      <c r="N12" s="97"/>
      <c r="O12" s="98"/>
      <c r="P12" s="61"/>
      <c r="Q12" s="3"/>
      <c r="R12" s="3"/>
      <c r="S12" s="53"/>
    </row>
    <row r="13" spans="2:19" ht="3.75" customHeight="1">
      <c r="B13" s="65"/>
      <c r="C13" s="3"/>
      <c r="D13" s="3"/>
      <c r="E13" s="3"/>
      <c r="F13" s="3"/>
      <c r="G13" s="3"/>
      <c r="H13" s="3"/>
      <c r="I13" s="3"/>
      <c r="J13" s="3"/>
      <c r="K13" s="3"/>
      <c r="L13" s="53"/>
      <c r="M13" s="3"/>
      <c r="N13" s="6"/>
      <c r="O13" s="6"/>
      <c r="P13" s="61"/>
      <c r="Q13" s="3"/>
      <c r="R13" s="3"/>
      <c r="S13" s="53"/>
    </row>
    <row r="14" spans="2:19" ht="15" customHeight="1">
      <c r="B14" s="120" t="s">
        <v>61</v>
      </c>
      <c r="C14" s="3"/>
      <c r="D14" s="122"/>
      <c r="E14" s="123"/>
      <c r="F14" s="124"/>
      <c r="G14" s="3"/>
      <c r="H14" s="125" t="s">
        <v>2</v>
      </c>
      <c r="I14" s="125"/>
      <c r="J14" s="3"/>
      <c r="K14" s="99"/>
      <c r="L14" s="100"/>
      <c r="M14" s="3"/>
      <c r="N14" s="97" t="s">
        <v>5</v>
      </c>
      <c r="O14" s="98" t="str">
        <f ca="1">IF(ISBLANK(K14),"",TRUNC(YEARFRAC(K14,TODAY())))</f>
        <v/>
      </c>
      <c r="P14" s="61"/>
      <c r="Q14" s="3"/>
      <c r="R14" s="3"/>
      <c r="S14" s="53"/>
    </row>
    <row r="15" spans="2:19">
      <c r="B15" s="120"/>
      <c r="C15" s="3"/>
      <c r="D15" s="149"/>
      <c r="E15" s="150"/>
      <c r="F15" s="151"/>
      <c r="G15" s="3"/>
      <c r="H15" s="125"/>
      <c r="I15" s="125"/>
      <c r="J15" s="3"/>
      <c r="K15" s="101"/>
      <c r="L15" s="102"/>
      <c r="M15" s="3"/>
      <c r="N15" s="97"/>
      <c r="O15" s="98"/>
      <c r="P15" s="61"/>
      <c r="Q15" s="3"/>
      <c r="R15" s="3"/>
      <c r="S15" s="53"/>
    </row>
    <row r="16" spans="2:19" ht="3" customHeight="1">
      <c r="B16" s="65"/>
      <c r="C16" s="3"/>
      <c r="D16" s="3"/>
      <c r="E16" s="3"/>
      <c r="F16" s="3"/>
      <c r="G16" s="3"/>
      <c r="H16" s="3"/>
      <c r="I16" s="3"/>
      <c r="J16" s="3"/>
      <c r="K16" s="3"/>
      <c r="L16" s="53"/>
      <c r="M16" s="3"/>
      <c r="N16" s="6"/>
      <c r="O16" s="6"/>
      <c r="P16" s="61"/>
      <c r="Q16" s="3"/>
      <c r="R16" s="3"/>
      <c r="S16" s="53"/>
    </row>
    <row r="17" spans="2:19" ht="15" customHeight="1">
      <c r="B17" s="120" t="s">
        <v>1</v>
      </c>
      <c r="C17" s="3"/>
      <c r="D17" s="122"/>
      <c r="E17" s="123"/>
      <c r="F17" s="124"/>
      <c r="G17" s="3"/>
      <c r="H17" s="125" t="s">
        <v>2</v>
      </c>
      <c r="I17" s="125"/>
      <c r="J17" s="3"/>
      <c r="K17" s="99"/>
      <c r="L17" s="100"/>
      <c r="M17" s="3"/>
      <c r="N17" s="97" t="s">
        <v>5</v>
      </c>
      <c r="O17" s="98" t="str">
        <f ca="1">IF(ISBLANK(K17),"",TRUNC(YEARFRAC(K17,TODAY())))</f>
        <v/>
      </c>
      <c r="P17" s="61"/>
      <c r="Q17" s="3"/>
      <c r="R17" s="3"/>
      <c r="S17" s="53"/>
    </row>
    <row r="18" spans="2:19">
      <c r="B18" s="120"/>
      <c r="C18" s="3"/>
      <c r="D18" s="149"/>
      <c r="E18" s="150"/>
      <c r="F18" s="151"/>
      <c r="G18" s="3"/>
      <c r="H18" s="125"/>
      <c r="I18" s="125"/>
      <c r="J18" s="3"/>
      <c r="K18" s="101"/>
      <c r="L18" s="102"/>
      <c r="M18" s="3"/>
      <c r="N18" s="97"/>
      <c r="O18" s="98"/>
      <c r="P18" s="61"/>
      <c r="Q18" s="3"/>
      <c r="R18" s="3"/>
      <c r="S18" s="53"/>
    </row>
    <row r="19" spans="2:19" ht="3.75" customHeight="1">
      <c r="B19" s="65"/>
      <c r="C19" s="3"/>
      <c r="D19" s="6" t="s">
        <v>97</v>
      </c>
      <c r="E19" s="6" t="str">
        <f>IF(ISBLANK(K17),(""),IF(O17&lt;22,((22-O17)+O$11),O$11))</f>
        <v/>
      </c>
      <c r="F19" s="6"/>
      <c r="G19" s="3"/>
      <c r="H19" s="3"/>
      <c r="I19" s="3"/>
      <c r="J19" s="3"/>
      <c r="K19" s="3"/>
      <c r="L19" s="53"/>
      <c r="M19" s="3"/>
      <c r="N19" s="6"/>
      <c r="O19" s="6"/>
      <c r="P19" s="61"/>
      <c r="Q19" s="3"/>
      <c r="R19" s="3"/>
      <c r="S19" s="53"/>
    </row>
    <row r="20" spans="2:19" ht="15" customHeight="1">
      <c r="B20" s="120" t="s">
        <v>3</v>
      </c>
      <c r="C20" s="3"/>
      <c r="D20" s="122"/>
      <c r="E20" s="123"/>
      <c r="F20" s="124"/>
      <c r="G20" s="3"/>
      <c r="H20" s="125" t="s">
        <v>2</v>
      </c>
      <c r="I20" s="125"/>
      <c r="J20" s="3"/>
      <c r="K20" s="99"/>
      <c r="L20" s="100"/>
      <c r="M20" s="3"/>
      <c r="N20" s="97" t="s">
        <v>5</v>
      </c>
      <c r="O20" s="98" t="str">
        <f ca="1">IF(ISBLANK(K20),"",TRUNC(YEARFRAC(K20,TODAY())))</f>
        <v/>
      </c>
      <c r="P20" s="61"/>
      <c r="Q20" s="3"/>
      <c r="R20" s="3"/>
      <c r="S20" s="53"/>
    </row>
    <row r="21" spans="2:19">
      <c r="B21" s="120"/>
      <c r="C21" s="3"/>
      <c r="D21" s="149"/>
      <c r="E21" s="150"/>
      <c r="F21" s="151"/>
      <c r="G21" s="3"/>
      <c r="H21" s="125"/>
      <c r="I21" s="125"/>
      <c r="J21" s="3"/>
      <c r="K21" s="101"/>
      <c r="L21" s="102"/>
      <c r="M21" s="3"/>
      <c r="N21" s="97"/>
      <c r="O21" s="98"/>
      <c r="P21" s="61"/>
      <c r="Q21" s="3"/>
      <c r="R21" s="3"/>
      <c r="S21" s="53"/>
    </row>
    <row r="22" spans="2:19" ht="3.75" customHeight="1">
      <c r="B22" s="65"/>
      <c r="C22" s="3"/>
      <c r="D22" s="6" t="s">
        <v>5</v>
      </c>
      <c r="E22" s="6" t="str">
        <f>IF(ISBLANK(K20),(""),IF(O20&lt;22,((22-O20)+O$11),O$11))</f>
        <v/>
      </c>
      <c r="F22" s="9"/>
      <c r="G22" s="3"/>
      <c r="H22" s="3"/>
      <c r="I22" s="3"/>
      <c r="J22" s="3"/>
      <c r="K22" s="3"/>
      <c r="L22" s="53"/>
      <c r="M22" s="3"/>
      <c r="N22" s="6"/>
      <c r="O22" s="6"/>
      <c r="P22" s="61"/>
      <c r="Q22" s="3"/>
      <c r="R22" s="3"/>
      <c r="S22" s="53"/>
    </row>
    <row r="23" spans="2:19" ht="15" customHeight="1">
      <c r="B23" s="120" t="s">
        <v>4</v>
      </c>
      <c r="C23" s="3"/>
      <c r="D23" s="122"/>
      <c r="E23" s="123"/>
      <c r="F23" s="124"/>
      <c r="G23" s="3"/>
      <c r="H23" s="125" t="s">
        <v>2</v>
      </c>
      <c r="I23" s="125"/>
      <c r="J23" s="3"/>
      <c r="K23" s="126"/>
      <c r="L23" s="127"/>
      <c r="M23" s="3"/>
      <c r="N23" s="97" t="s">
        <v>5</v>
      </c>
      <c r="O23" s="98" t="str">
        <f ca="1">IF(ISBLANK(K23),"",TRUNC(YEARFRAC(K23,TODAY())))</f>
        <v/>
      </c>
      <c r="P23" s="61"/>
      <c r="Q23" s="3"/>
      <c r="R23" s="10"/>
      <c r="S23" s="53"/>
    </row>
    <row r="24" spans="2:19">
      <c r="B24" s="120"/>
      <c r="C24" s="3"/>
      <c r="D24" s="149"/>
      <c r="E24" s="150"/>
      <c r="F24" s="151"/>
      <c r="G24" s="3"/>
      <c r="H24" s="125"/>
      <c r="I24" s="125"/>
      <c r="J24" s="2"/>
      <c r="K24" s="101"/>
      <c r="L24" s="102"/>
      <c r="M24" s="2"/>
      <c r="N24" s="97"/>
      <c r="O24" s="98"/>
      <c r="P24" s="61"/>
      <c r="Q24" s="3"/>
      <c r="R24" s="3"/>
      <c r="S24" s="53"/>
    </row>
    <row r="25" spans="2:19" ht="2.25" customHeight="1">
      <c r="B25" s="61"/>
      <c r="C25" s="3"/>
      <c r="D25" s="6" t="s">
        <v>5</v>
      </c>
      <c r="E25" s="6" t="str">
        <f>IF(ISBLANK(K23),(""),IF(O23&lt;22,((22-O23)+O$11),O$11))</f>
        <v/>
      </c>
      <c r="F25" s="3"/>
      <c r="G25" s="3"/>
      <c r="H25" s="3"/>
      <c r="I25" s="3"/>
      <c r="J25" s="2"/>
      <c r="K25" s="2"/>
      <c r="L25" s="66"/>
      <c r="M25" s="2"/>
      <c r="N25" s="9"/>
      <c r="O25" s="9"/>
      <c r="P25" s="61"/>
      <c r="Q25" s="3"/>
      <c r="R25" s="3"/>
      <c r="S25" s="53"/>
    </row>
    <row r="26" spans="2:19" ht="15.75" customHeight="1">
      <c r="B26" s="120" t="s">
        <v>60</v>
      </c>
      <c r="C26" s="3"/>
      <c r="D26" s="122"/>
      <c r="E26" s="123"/>
      <c r="F26" s="124"/>
      <c r="G26" s="3"/>
      <c r="H26" s="125" t="s">
        <v>2</v>
      </c>
      <c r="I26" s="125"/>
      <c r="J26" s="3"/>
      <c r="K26" s="109"/>
      <c r="L26" s="110"/>
      <c r="M26" s="3"/>
      <c r="N26" s="97" t="s">
        <v>5</v>
      </c>
      <c r="O26" s="98" t="str">
        <f ca="1">IF(ISBLANK(K26),"",TRUNC(YEARFRAC(K26,TODAY())))</f>
        <v/>
      </c>
      <c r="P26" s="61"/>
      <c r="Q26" s="3"/>
      <c r="R26" s="10"/>
      <c r="S26" s="53"/>
    </row>
    <row r="27" spans="2:19" ht="15.75" customHeight="1" thickBot="1">
      <c r="B27" s="121"/>
      <c r="C27" s="63"/>
      <c r="D27" s="149"/>
      <c r="E27" s="150"/>
      <c r="F27" s="151"/>
      <c r="G27" s="63"/>
      <c r="H27" s="125"/>
      <c r="I27" s="125"/>
      <c r="J27" s="67"/>
      <c r="K27" s="111"/>
      <c r="L27" s="112"/>
      <c r="M27" s="2"/>
      <c r="N27" s="97"/>
      <c r="O27" s="98"/>
      <c r="P27" s="62"/>
      <c r="Q27" s="63"/>
      <c r="R27" s="63"/>
      <c r="S27" s="64"/>
    </row>
    <row r="28" spans="2:19" ht="3" customHeight="1">
      <c r="B28" s="86"/>
      <c r="C28" s="86"/>
      <c r="D28" s="5" t="s">
        <v>70</v>
      </c>
      <c r="E28" s="5" t="str">
        <f>IF(ISBLANK(K26),(""),IF(O26&lt;22,((22-O26)+O$11),O$11))</f>
        <v/>
      </c>
      <c r="F28" s="86"/>
      <c r="G28" s="18"/>
      <c r="H28" s="8"/>
      <c r="I28" s="8"/>
      <c r="J28" s="1"/>
      <c r="K28" s="1"/>
      <c r="L28" s="1"/>
      <c r="M28" s="2"/>
      <c r="N28" s="3"/>
      <c r="O28" s="3"/>
    </row>
    <row r="29" spans="2:19" ht="3" customHeight="1">
      <c r="B29" s="86"/>
      <c r="C29" s="86"/>
      <c r="D29" s="5" t="s">
        <v>100</v>
      </c>
      <c r="E29" s="11">
        <f ca="1">O11</f>
        <v>45</v>
      </c>
      <c r="F29" s="9"/>
      <c r="G29" s="18"/>
      <c r="H29" s="8"/>
      <c r="I29" s="8"/>
      <c r="J29" s="1"/>
      <c r="K29" s="1"/>
      <c r="L29" s="1"/>
      <c r="M29" s="1"/>
    </row>
    <row r="30" spans="2:19" ht="3" customHeight="1">
      <c r="B30" s="86"/>
      <c r="C30" s="86"/>
      <c r="D30" s="5" t="s">
        <v>101</v>
      </c>
      <c r="E30" s="12">
        <f>F36/Gastos!C9</f>
        <v>0</v>
      </c>
      <c r="F30" s="9"/>
      <c r="G30" s="18"/>
      <c r="H30" s="8"/>
      <c r="I30" s="8"/>
      <c r="J30" s="1"/>
      <c r="K30" s="1"/>
      <c r="L30" s="1"/>
      <c r="M30" s="1"/>
    </row>
    <row r="31" spans="2:19" ht="3" customHeight="1">
      <c r="B31" s="86"/>
      <c r="C31" s="86"/>
      <c r="D31" s="5" t="s">
        <v>76</v>
      </c>
      <c r="E31" s="12">
        <f>'Ingresos anuales'!D34/Gastos!C9</f>
        <v>0</v>
      </c>
      <c r="F31" s="9"/>
      <c r="G31" s="18"/>
      <c r="H31" s="18"/>
      <c r="I31" s="18"/>
      <c r="J31" s="1"/>
      <c r="K31" s="1"/>
      <c r="L31" s="1"/>
      <c r="M31" s="1"/>
    </row>
    <row r="32" spans="2:19" ht="4.5" customHeight="1">
      <c r="B32" s="86"/>
      <c r="C32" s="86"/>
      <c r="D32" s="5" t="s">
        <v>102</v>
      </c>
      <c r="E32" s="12">
        <f ca="1">75-E29</f>
        <v>30</v>
      </c>
      <c r="F32" s="9"/>
      <c r="G32" s="18"/>
      <c r="H32" s="18"/>
      <c r="I32" s="18"/>
      <c r="J32" s="1"/>
      <c r="K32" s="1"/>
      <c r="L32" s="1"/>
      <c r="M32" s="1"/>
    </row>
    <row r="33" spans="2:19" ht="3.75" customHeight="1" thickBot="1">
      <c r="B33" s="86"/>
      <c r="C33" s="86"/>
      <c r="D33" s="5"/>
      <c r="E33" s="5"/>
      <c r="F33" s="86"/>
      <c r="J33" s="1"/>
      <c r="K33" s="1"/>
    </row>
    <row r="34" spans="2:19" ht="16.5" customHeight="1" thickTop="1">
      <c r="B34" s="154" t="s">
        <v>59</v>
      </c>
      <c r="C34" s="155"/>
      <c r="D34" s="155"/>
      <c r="E34" s="155"/>
      <c r="F34" s="160" t="str">
        <f>IF(ISBLANK(K17),"",MIN(O17,O20,O23,O26))</f>
        <v/>
      </c>
      <c r="G34" s="161"/>
      <c r="H34" s="162"/>
      <c r="I34" s="113" t="s">
        <v>89</v>
      </c>
      <c r="J34" s="113"/>
      <c r="K34" s="113"/>
      <c r="L34" s="107">
        <f>Gastos!C9</f>
        <v>43200</v>
      </c>
      <c r="M34" s="107"/>
      <c r="N34" s="107"/>
      <c r="O34" s="107"/>
      <c r="P34" s="107"/>
      <c r="Q34" s="107"/>
      <c r="R34" s="107"/>
      <c r="S34" s="108"/>
    </row>
    <row r="35" spans="2:19" ht="16.5" customHeight="1">
      <c r="B35" s="80" t="s">
        <v>56</v>
      </c>
      <c r="C35" s="81"/>
      <c r="D35" s="81"/>
      <c r="E35" s="56"/>
      <c r="F35" s="163" t="str">
        <f>IF(ISBLANK(K17),"",IF(F34&lt;22,22-F34,""))</f>
        <v/>
      </c>
      <c r="G35" s="163"/>
      <c r="H35" s="164"/>
      <c r="I35" s="167" t="s">
        <v>90</v>
      </c>
      <c r="J35" s="168"/>
      <c r="K35" s="168"/>
      <c r="L35" s="105" t="str">
        <f>IF(ISBLANK(F34),"",IF(F34&lt;22,F35*Gastos!C9,""))</f>
        <v/>
      </c>
      <c r="M35" s="105"/>
      <c r="N35" s="105"/>
      <c r="O35" s="105"/>
      <c r="P35" s="105"/>
      <c r="Q35" s="105"/>
      <c r="R35" s="105"/>
      <c r="S35" s="106"/>
    </row>
    <row r="36" spans="2:19" ht="17.25" customHeight="1">
      <c r="B36" s="120" t="s">
        <v>55</v>
      </c>
      <c r="C36" s="125"/>
      <c r="D36" s="125"/>
      <c r="E36" s="125"/>
      <c r="F36" s="165"/>
      <c r="G36" s="165"/>
      <c r="H36" s="166"/>
      <c r="I36" s="92"/>
      <c r="J36" s="93"/>
      <c r="K36" s="93"/>
      <c r="L36" s="103">
        <f>'Ingresos anuales'!D34</f>
        <v>0</v>
      </c>
      <c r="M36" s="103"/>
      <c r="N36" s="103"/>
      <c r="O36" s="103"/>
      <c r="P36" s="103"/>
      <c r="Q36" s="103"/>
      <c r="R36" s="103"/>
      <c r="S36" s="104"/>
    </row>
    <row r="37" spans="2:19">
      <c r="B37" s="59"/>
      <c r="C37" s="57"/>
      <c r="D37" s="57"/>
      <c r="E37" s="57"/>
      <c r="F37" s="57"/>
      <c r="G37" s="57"/>
      <c r="H37" s="60"/>
      <c r="I37" s="169" t="s">
        <v>88</v>
      </c>
      <c r="J37" s="170"/>
      <c r="K37" s="170"/>
      <c r="L37" s="95">
        <f>'Ingresos anuales'!C39-Gastos!C9</f>
        <v>438000</v>
      </c>
      <c r="M37" s="95"/>
      <c r="N37" s="95"/>
      <c r="O37" s="95"/>
      <c r="P37" s="95"/>
      <c r="Q37" s="95"/>
      <c r="R37" s="95"/>
      <c r="S37" s="96"/>
    </row>
    <row r="38" spans="2:19" ht="1.5" customHeight="1" thickBot="1">
      <c r="B38" s="82"/>
      <c r="C38" s="83"/>
      <c r="D38" s="83"/>
      <c r="E38" s="83"/>
      <c r="F38" s="84"/>
      <c r="G38" s="84"/>
      <c r="H38" s="85"/>
      <c r="I38" s="158" t="s">
        <v>87</v>
      </c>
      <c r="J38" s="159"/>
      <c r="K38" s="159"/>
      <c r="L38" s="90">
        <f>'Ingresos anuales'!$C$39-'Mapa financiero personal'!L37</f>
        <v>43200</v>
      </c>
      <c r="M38" s="89"/>
      <c r="N38" s="89"/>
      <c r="O38" s="89"/>
      <c r="P38" s="89"/>
      <c r="Q38" s="89"/>
      <c r="R38" s="57"/>
      <c r="S38" s="58"/>
    </row>
    <row r="39" spans="2:19" ht="17" thickTop="1" thickBot="1">
      <c r="B39" s="156" t="s">
        <v>96</v>
      </c>
      <c r="C39" s="157"/>
      <c r="D39" s="157"/>
      <c r="E39" s="157"/>
      <c r="F39" s="157"/>
      <c r="G39" s="157"/>
      <c r="H39" s="157"/>
      <c r="I39" s="87"/>
      <c r="J39" s="87"/>
      <c r="K39" s="87"/>
      <c r="L39" s="88"/>
      <c r="M39" s="54"/>
      <c r="N39" s="54"/>
      <c r="O39" s="54"/>
      <c r="P39" s="54"/>
      <c r="Q39" s="54"/>
      <c r="R39" s="54"/>
      <c r="S39" s="55"/>
    </row>
    <row r="40" spans="2:19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"/>
      <c r="M40" s="2"/>
      <c r="N40" s="3"/>
      <c r="O40" s="3"/>
      <c r="P40" s="3"/>
      <c r="Q40" s="3"/>
      <c r="R40" s="3"/>
      <c r="S40" s="3"/>
    </row>
    <row r="41" spans="2:19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2"/>
      <c r="M41" s="2"/>
      <c r="N41" s="3"/>
      <c r="O41" s="3"/>
      <c r="P41" s="3"/>
      <c r="Q41" s="3"/>
      <c r="R41" s="3"/>
      <c r="S41" s="3"/>
    </row>
    <row r="42" spans="2:19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2"/>
      <c r="M42" s="2"/>
      <c r="N42" s="3"/>
      <c r="O42" s="3"/>
      <c r="P42" s="3"/>
      <c r="Q42" s="3"/>
      <c r="R42" s="3"/>
      <c r="S42" s="3"/>
    </row>
    <row r="43" spans="2:19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2"/>
      <c r="M43" s="2"/>
      <c r="N43" s="3"/>
      <c r="O43" s="3"/>
      <c r="P43" s="3"/>
      <c r="Q43" s="3"/>
      <c r="R43" s="3"/>
      <c r="S43" s="3"/>
    </row>
    <row r="44" spans="2:19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2"/>
      <c r="M44" s="2"/>
      <c r="N44" s="3"/>
      <c r="O44" s="3"/>
      <c r="P44" s="3"/>
      <c r="Q44" s="3"/>
      <c r="R44" s="3"/>
      <c r="S44" s="3"/>
    </row>
    <row r="45" spans="2:19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2"/>
      <c r="M45" s="2"/>
      <c r="N45" s="3"/>
      <c r="O45" s="3"/>
      <c r="P45" s="3"/>
      <c r="Q45" s="3"/>
      <c r="R45" s="3"/>
      <c r="S45" s="3"/>
    </row>
    <row r="46" spans="2:19"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2"/>
      <c r="M46" s="2"/>
      <c r="N46" s="3"/>
      <c r="O46" s="3"/>
      <c r="P46" s="3"/>
      <c r="Q46" s="3"/>
      <c r="R46" s="3"/>
      <c r="S46" s="3"/>
    </row>
    <row r="47" spans="2:19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2"/>
      <c r="M47" s="2"/>
      <c r="N47" s="3"/>
      <c r="O47" s="3"/>
      <c r="P47" s="3"/>
      <c r="Q47" s="3"/>
      <c r="R47" s="3"/>
      <c r="S47" s="3"/>
    </row>
    <row r="48" spans="2:19"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2"/>
      <c r="M48" s="2"/>
      <c r="N48" s="3"/>
      <c r="O48" s="3"/>
      <c r="P48" s="3"/>
      <c r="Q48" s="3"/>
      <c r="R48" s="3"/>
      <c r="S48" s="3"/>
    </row>
    <row r="49" spans="2:19"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2"/>
      <c r="M49" s="2"/>
      <c r="N49" s="3"/>
      <c r="O49" s="3"/>
      <c r="P49" s="3"/>
      <c r="Q49" s="3"/>
      <c r="R49" s="3"/>
      <c r="S49" s="3"/>
    </row>
    <row r="50" spans="2:19"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2"/>
      <c r="M50" s="2"/>
      <c r="N50" s="3"/>
      <c r="O50" s="3"/>
      <c r="P50" s="3"/>
      <c r="Q50" s="3"/>
      <c r="R50" s="3"/>
      <c r="S50" s="3"/>
    </row>
    <row r="51" spans="2:19"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2"/>
      <c r="M51" s="2"/>
      <c r="N51" s="3"/>
      <c r="O51" s="3"/>
      <c r="P51" s="3"/>
      <c r="Q51" s="3"/>
      <c r="R51" s="3"/>
      <c r="S51" s="3"/>
    </row>
    <row r="52" spans="2:19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2"/>
      <c r="M52" s="2"/>
      <c r="N52" s="3"/>
      <c r="O52" s="3"/>
      <c r="P52" s="3"/>
      <c r="Q52" s="3"/>
      <c r="R52" s="3"/>
      <c r="S52" s="3"/>
    </row>
    <row r="53" spans="2:19"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2"/>
      <c r="M53" s="2"/>
      <c r="N53" s="3"/>
      <c r="O53" s="3"/>
      <c r="P53" s="3"/>
      <c r="Q53" s="3"/>
      <c r="R53" s="3"/>
      <c r="S53" s="3"/>
    </row>
    <row r="54" spans="2:19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2"/>
      <c r="M54" s="2"/>
      <c r="N54" s="3"/>
      <c r="O54" s="3"/>
      <c r="P54" s="3"/>
      <c r="Q54" s="3"/>
      <c r="R54" s="3"/>
      <c r="S54" s="3"/>
    </row>
    <row r="55" spans="2:19" ht="14.25" customHeight="1" thickBot="1">
      <c r="J55" s="2"/>
      <c r="K55" s="4"/>
      <c r="L55" s="4"/>
      <c r="M55" s="2"/>
      <c r="N55" s="3"/>
      <c r="O55" s="3"/>
    </row>
    <row r="56" spans="2:19">
      <c r="B56" s="68"/>
      <c r="C56" s="69"/>
      <c r="D56" s="69"/>
      <c r="E56" s="69"/>
      <c r="F56" s="69"/>
      <c r="G56" s="69"/>
      <c r="H56" s="69"/>
      <c r="I56" s="69"/>
      <c r="J56" s="69"/>
      <c r="K56" s="70"/>
      <c r="L56" s="70"/>
      <c r="M56" s="69"/>
      <c r="N56" s="69"/>
      <c r="O56" s="69"/>
      <c r="P56" s="69"/>
      <c r="Q56" s="69"/>
      <c r="R56" s="69"/>
      <c r="S56" s="71"/>
    </row>
    <row r="57" spans="2:19">
      <c r="B57" s="72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4"/>
    </row>
    <row r="58" spans="2:19">
      <c r="B58" s="72"/>
      <c r="C58" s="73"/>
      <c r="D58" s="73"/>
      <c r="E58" s="73"/>
      <c r="F58" s="73"/>
      <c r="G58" s="73"/>
      <c r="H58" s="73"/>
      <c r="I58" s="73"/>
      <c r="J58" s="73"/>
      <c r="K58" s="75"/>
      <c r="L58" s="75"/>
      <c r="M58" s="73"/>
      <c r="N58" s="73"/>
      <c r="O58" s="73"/>
      <c r="P58" s="73"/>
      <c r="Q58" s="73"/>
      <c r="R58" s="73"/>
      <c r="S58" s="74"/>
    </row>
    <row r="59" spans="2:19">
      <c r="B59" s="72"/>
      <c r="C59" s="73"/>
      <c r="D59" s="73"/>
      <c r="E59" s="73"/>
      <c r="F59" s="73"/>
      <c r="G59" s="73"/>
      <c r="H59" s="73"/>
      <c r="I59" s="73"/>
      <c r="J59" s="73"/>
      <c r="K59" s="75"/>
      <c r="L59" s="75"/>
      <c r="M59" s="73"/>
      <c r="N59" s="73"/>
      <c r="O59" s="73"/>
      <c r="P59" s="73"/>
      <c r="Q59" s="73"/>
      <c r="R59" s="73"/>
      <c r="S59" s="74"/>
    </row>
    <row r="60" spans="2:19">
      <c r="B60" s="72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4"/>
    </row>
    <row r="61" spans="2:19">
      <c r="B61" s="72"/>
      <c r="C61" s="73"/>
      <c r="D61" s="73"/>
      <c r="E61" s="73"/>
      <c r="F61" s="73"/>
      <c r="G61" s="73"/>
      <c r="H61" s="73"/>
      <c r="I61" s="73"/>
      <c r="J61" s="73"/>
      <c r="K61" s="75"/>
      <c r="L61" s="75"/>
      <c r="M61" s="73"/>
      <c r="N61" s="73"/>
      <c r="O61" s="73"/>
      <c r="P61" s="73"/>
      <c r="Q61" s="73"/>
      <c r="R61" s="73"/>
      <c r="S61" s="74"/>
    </row>
    <row r="62" spans="2:19">
      <c r="B62" s="72"/>
      <c r="C62" s="73"/>
      <c r="D62" s="73"/>
      <c r="E62" s="73"/>
      <c r="F62" s="73"/>
      <c r="G62" s="73"/>
      <c r="H62" s="73"/>
      <c r="I62" s="73"/>
      <c r="J62" s="73"/>
      <c r="K62" s="75"/>
      <c r="L62" s="75"/>
      <c r="M62" s="73"/>
      <c r="N62" s="73"/>
      <c r="O62" s="73"/>
      <c r="P62" s="73"/>
      <c r="Q62" s="73"/>
      <c r="R62" s="73"/>
      <c r="S62" s="74"/>
    </row>
    <row r="63" spans="2:19">
      <c r="B63" s="72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4"/>
    </row>
    <row r="64" spans="2:19">
      <c r="B64" s="72"/>
      <c r="C64" s="73"/>
      <c r="D64" s="73"/>
      <c r="E64" s="73"/>
      <c r="F64" s="73"/>
      <c r="G64" s="73"/>
      <c r="H64" s="73"/>
      <c r="I64" s="73"/>
      <c r="J64" s="73"/>
      <c r="K64" s="75"/>
      <c r="L64" s="75"/>
      <c r="M64" s="73"/>
      <c r="N64" s="73"/>
      <c r="O64" s="73"/>
      <c r="P64" s="73"/>
      <c r="Q64" s="73"/>
      <c r="R64" s="73"/>
      <c r="S64" s="74"/>
    </row>
    <row r="65" spans="2:21">
      <c r="B65" s="72"/>
      <c r="C65" s="73"/>
      <c r="D65" s="73"/>
      <c r="E65" s="73"/>
      <c r="F65" s="73"/>
      <c r="G65" s="73"/>
      <c r="H65" s="73"/>
      <c r="I65" s="73"/>
      <c r="J65" s="73"/>
      <c r="K65" s="75"/>
      <c r="L65" s="75"/>
      <c r="M65" s="73"/>
      <c r="N65" s="73"/>
      <c r="O65" s="73"/>
      <c r="P65" s="73"/>
      <c r="Q65" s="73"/>
      <c r="R65" s="73"/>
      <c r="S65" s="74"/>
    </row>
    <row r="66" spans="2:21">
      <c r="B66" s="72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4"/>
    </row>
    <row r="67" spans="2:21">
      <c r="B67" s="72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4"/>
    </row>
    <row r="68" spans="2:21">
      <c r="B68" s="72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4"/>
    </row>
    <row r="69" spans="2:21">
      <c r="B69" s="72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4"/>
      <c r="U69" s="13"/>
    </row>
    <row r="70" spans="2:21">
      <c r="B70" s="72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4"/>
    </row>
    <row r="71" spans="2:21">
      <c r="B71" s="72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4"/>
    </row>
    <row r="72" spans="2:21">
      <c r="B72" s="72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4"/>
    </row>
    <row r="73" spans="2:21">
      <c r="B73" s="72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4"/>
    </row>
    <row r="74" spans="2:21">
      <c r="B74" s="72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4"/>
    </row>
    <row r="75" spans="2:21">
      <c r="B75" s="72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4"/>
    </row>
    <row r="76" spans="2:21" ht="16" thickBot="1">
      <c r="B76" s="7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8"/>
    </row>
    <row r="77" spans="2:21"/>
    <row r="78" spans="2:21" ht="1.5" customHeight="1">
      <c r="E78" s="3"/>
      <c r="F78" s="9" t="s">
        <v>8</v>
      </c>
      <c r="G78" s="9"/>
      <c r="H78" s="25">
        <f>Gastos!C29*12</f>
        <v>19200</v>
      </c>
      <c r="I78" s="3"/>
      <c r="J78" s="3"/>
      <c r="K78" s="91"/>
      <c r="L78" s="3"/>
      <c r="M78" s="3"/>
      <c r="N78" s="3"/>
      <c r="O78" s="3"/>
      <c r="P78" s="3"/>
      <c r="Q78" s="3"/>
    </row>
    <row r="79" spans="2:21" ht="3" customHeight="1">
      <c r="E79" s="3"/>
      <c r="F79" s="9" t="s">
        <v>77</v>
      </c>
      <c r="G79" s="9"/>
      <c r="H79" s="25">
        <f>Gastos!C41*12</f>
        <v>24000</v>
      </c>
      <c r="I79" s="3"/>
      <c r="J79" s="3"/>
      <c r="K79" s="3"/>
      <c r="L79" s="3"/>
      <c r="M79" s="3"/>
      <c r="N79" s="3"/>
      <c r="O79" s="3"/>
      <c r="P79" s="3"/>
      <c r="Q79" s="3"/>
    </row>
    <row r="80" spans="2:21" ht="1.5" customHeight="1">
      <c r="E80" s="3"/>
      <c r="F80" s="9" t="s">
        <v>103</v>
      </c>
      <c r="G80" s="9"/>
      <c r="H80" s="25">
        <f>Gastos!C57</f>
        <v>0</v>
      </c>
      <c r="I80" s="3"/>
      <c r="J80" s="3"/>
      <c r="K80" s="3"/>
      <c r="L80" s="3"/>
      <c r="M80" s="3"/>
      <c r="N80" s="3"/>
      <c r="O80" s="3"/>
      <c r="P80" s="3"/>
      <c r="Q80" s="3"/>
    </row>
    <row r="81" spans="5:17" ht="1.5" customHeight="1">
      <c r="E81" s="3"/>
      <c r="F81" s="6" t="s">
        <v>21</v>
      </c>
      <c r="G81" s="9"/>
      <c r="H81" s="25">
        <f>Gastos!F20*12</f>
        <v>0</v>
      </c>
      <c r="I81" s="3"/>
      <c r="J81" s="3"/>
      <c r="K81" s="3"/>
      <c r="L81" s="3"/>
      <c r="M81" s="3"/>
      <c r="N81" s="3"/>
      <c r="O81" s="3"/>
      <c r="P81" s="3"/>
      <c r="Q81" s="3"/>
    </row>
    <row r="82" spans="5:17" ht="2.25" customHeight="1">
      <c r="E82" s="3"/>
      <c r="F82" s="6" t="s">
        <v>78</v>
      </c>
      <c r="G82" s="9"/>
      <c r="H82" s="25">
        <f>Gastos!F30*12</f>
        <v>0</v>
      </c>
      <c r="I82" s="3"/>
      <c r="J82" s="3"/>
      <c r="K82" s="3"/>
      <c r="L82" s="3"/>
      <c r="M82" s="3"/>
      <c r="N82" s="3"/>
      <c r="O82" s="3"/>
      <c r="P82" s="3"/>
      <c r="Q82" s="3"/>
    </row>
    <row r="83" spans="5:17" hidden="1"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5:17" hidden="1"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5:17" hidden="1"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5:17" hidden="1"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5:17" hidden="1"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5:17" hidden="1"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5:17" hidden="1"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5:17" hidden="1"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5:17" hidden="1"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5:17" hidden="1"/>
    <row r="93" spans="5:17" hidden="1"/>
    <row r="94" spans="5:17" hidden="1"/>
    <row r="95" spans="5:17" hidden="1"/>
    <row r="96" spans="5:17" hidden="1"/>
    <row r="97" spans="6:8" hidden="1"/>
    <row r="98" spans="6:8" hidden="1"/>
    <row r="99" spans="6:8" hidden="1"/>
    <row r="100" spans="6:8" hidden="1"/>
    <row r="101" spans="6:8" hidden="1"/>
    <row r="102" spans="6:8" hidden="1"/>
    <row r="103" spans="6:8" hidden="1"/>
    <row r="104" spans="6:8" hidden="1"/>
    <row r="105" spans="6:8" hidden="1"/>
    <row r="106" spans="6:8" hidden="1"/>
    <row r="107" spans="6:8" hidden="1"/>
    <row r="108" spans="6:8" hidden="1"/>
    <row r="109" spans="6:8" hidden="1"/>
    <row r="110" spans="6:8">
      <c r="F110" s="152"/>
      <c r="G110" s="153"/>
      <c r="H110" s="153"/>
    </row>
    <row r="111" spans="6:8"/>
    <row r="112" spans="6:8"/>
    <row r="113"/>
    <row r="114"/>
    <row r="115"/>
  </sheetData>
  <sheetProtection algorithmName="SHA-512" hashValue="rCxYGwwswCEHmbwkv1m6knXwWUBY0bPKWcwIRbvyLkH40d0dPotajdnNu4TrKMGVLJdDWqUuuQPRm2MGV2dsOA==" saltValue="jxNjX9GhQ1kO/toZjw/bWQ==" spinCount="100000" sheet="1" selectLockedCells="1"/>
  <protectedRanges>
    <protectedRange algorithmName="SHA-512" hashValue="GHTaUT5yQIXbbSfoa9BaT0XF/0gCupOP8Oz62jkxGLJah56AHSY9htgB7AOKnzYoraEjWjWvmOvhaUVqXKuV6g==" saltValue="RQKcDsck9mhqspHOnwcEpg==" spinCount="100000" sqref="K20:L21" name="Rango1_1_1"/>
    <protectedRange algorithmName="SHA-512" hashValue="GHTaUT5yQIXbbSfoa9BaT0XF/0gCupOP8Oz62jkxGLJah56AHSY9htgB7AOKnzYoraEjWjWvmOvhaUVqXKuV6g==" saltValue="RQKcDsck9mhqspHOnwcEpg==" spinCount="100000" sqref="K23:L24" name="Rango1_2_1"/>
    <protectedRange algorithmName="SHA-512" hashValue="GHTaUT5yQIXbbSfoa9BaT0XF/0gCupOP8Oz62jkxGLJah56AHSY9htgB7AOKnzYoraEjWjWvmOvhaUVqXKuV6g==" saltValue="RQKcDsck9mhqspHOnwcEpg==" spinCount="100000" sqref="K26:L27" name="Rango1_3_1"/>
  </protectedRanges>
  <mergeCells count="54">
    <mergeCell ref="D20:F21"/>
    <mergeCell ref="B14:B15"/>
    <mergeCell ref="F110:H110"/>
    <mergeCell ref="B34:E34"/>
    <mergeCell ref="B36:E36"/>
    <mergeCell ref="B39:H39"/>
    <mergeCell ref="D23:F24"/>
    <mergeCell ref="H14:I15"/>
    <mergeCell ref="H17:I18"/>
    <mergeCell ref="I38:K38"/>
    <mergeCell ref="F34:H34"/>
    <mergeCell ref="F35:H35"/>
    <mergeCell ref="F36:H36"/>
    <mergeCell ref="I35:K35"/>
    <mergeCell ref="I37:K37"/>
    <mergeCell ref="H23:I24"/>
    <mergeCell ref="H20:I21"/>
    <mergeCell ref="B6:S7"/>
    <mergeCell ref="B26:B27"/>
    <mergeCell ref="D26:F27"/>
    <mergeCell ref="H26:I27"/>
    <mergeCell ref="N23:N24"/>
    <mergeCell ref="O23:O24"/>
    <mergeCell ref="K23:L24"/>
    <mergeCell ref="B8:L10"/>
    <mergeCell ref="P8:S10"/>
    <mergeCell ref="D11:F12"/>
    <mergeCell ref="D14:F15"/>
    <mergeCell ref="B17:B18"/>
    <mergeCell ref="B20:B21"/>
    <mergeCell ref="B23:B24"/>
    <mergeCell ref="D17:F18"/>
    <mergeCell ref="B11:B12"/>
    <mergeCell ref="O11:O12"/>
    <mergeCell ref="N14:N15"/>
    <mergeCell ref="O14:O15"/>
    <mergeCell ref="N17:N18"/>
    <mergeCell ref="O17:O18"/>
    <mergeCell ref="H11:I12"/>
    <mergeCell ref="L37:S37"/>
    <mergeCell ref="N20:N21"/>
    <mergeCell ref="O20:O21"/>
    <mergeCell ref="K11:L12"/>
    <mergeCell ref="L36:S36"/>
    <mergeCell ref="L35:S35"/>
    <mergeCell ref="L34:S34"/>
    <mergeCell ref="K26:L27"/>
    <mergeCell ref="N26:N27"/>
    <mergeCell ref="O26:O27"/>
    <mergeCell ref="K20:L21"/>
    <mergeCell ref="K14:L15"/>
    <mergeCell ref="K17:L18"/>
    <mergeCell ref="N11:N12"/>
    <mergeCell ref="I34:K34"/>
  </mergeCells>
  <phoneticPr fontId="19" type="noConversion"/>
  <pageMargins left="0.70866141732283472" right="0.70866141732283472" top="0.74803149606299213" bottom="0.74803149606299213" header="0.31496062992125984" footer="0.31496062992125984"/>
  <drawing r:id="rId1"/>
  <picture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H64"/>
  <sheetViews>
    <sheetView showGridLines="0" topLeftCell="A11" zoomScale="125" zoomScaleNormal="125" zoomScalePageLayoutView="125" workbookViewId="0">
      <selection activeCell="C36" sqref="C36"/>
    </sheetView>
  </sheetViews>
  <sheetFormatPr baseColWidth="10" defaultColWidth="0" defaultRowHeight="15" zeroHeight="1"/>
  <cols>
    <col min="1" max="1" width="4" customWidth="1"/>
    <col min="2" max="2" width="25" bestFit="1" customWidth="1"/>
    <col min="3" max="3" width="24.6640625" bestFit="1" customWidth="1"/>
    <col min="4" max="4" width="4.5" customWidth="1"/>
    <col min="5" max="5" width="41.1640625" bestFit="1" customWidth="1"/>
    <col min="6" max="6" width="19.1640625" customWidth="1"/>
    <col min="7" max="7" width="4.1640625" customWidth="1"/>
    <col min="8" max="8" width="0" hidden="1" customWidth="1"/>
    <col min="9" max="16384" width="11.5" hidden="1"/>
  </cols>
  <sheetData>
    <row r="1" spans="2:6"/>
    <row r="2" spans="2:6"/>
    <row r="3" spans="2:6" ht="15" customHeight="1"/>
    <row r="4" spans="2:6" ht="15.75" customHeight="1"/>
    <row r="5" spans="2:6" ht="15.75" customHeight="1"/>
    <row r="6" spans="2:6" ht="15.75" customHeight="1">
      <c r="B6" s="171" t="s">
        <v>45</v>
      </c>
      <c r="C6" s="171"/>
      <c r="D6" s="171"/>
      <c r="E6" s="171"/>
      <c r="F6" s="171"/>
    </row>
    <row r="7" spans="2:6" ht="15.75" customHeight="1">
      <c r="B7" s="171"/>
      <c r="C7" s="171"/>
      <c r="D7" s="171"/>
      <c r="E7" s="171"/>
      <c r="F7" s="171"/>
    </row>
    <row r="8" spans="2:6" ht="15.75" customHeight="1">
      <c r="B8" s="22"/>
      <c r="C8" s="22"/>
      <c r="D8" s="22"/>
      <c r="E8" s="22"/>
      <c r="F8" s="22"/>
    </row>
    <row r="9" spans="2:6" ht="29">
      <c r="B9" s="174" t="s">
        <v>63</v>
      </c>
      <c r="C9" s="175">
        <f>C57+F33</f>
        <v>43200</v>
      </c>
      <c r="D9" s="22"/>
      <c r="E9" s="22"/>
      <c r="F9" s="22"/>
    </row>
    <row r="10" spans="2:6" ht="29">
      <c r="B10" s="174"/>
      <c r="C10" s="175"/>
      <c r="D10" s="22"/>
      <c r="E10" s="22"/>
      <c r="F10" s="22"/>
    </row>
    <row r="11" spans="2:6" ht="29">
      <c r="B11" s="22"/>
      <c r="C11" s="22"/>
      <c r="D11" s="22"/>
      <c r="E11" s="22"/>
      <c r="F11" s="22"/>
    </row>
    <row r="12" spans="2:6"/>
    <row r="13" spans="2:6">
      <c r="B13" s="43" t="s">
        <v>7</v>
      </c>
      <c r="C13" s="43" t="s">
        <v>84</v>
      </c>
      <c r="E13" s="172" t="s">
        <v>21</v>
      </c>
      <c r="F13" s="173"/>
    </row>
    <row r="14" spans="2:6">
      <c r="B14" s="172" t="s">
        <v>8</v>
      </c>
      <c r="C14" s="173"/>
      <c r="E14" s="7" t="s">
        <v>22</v>
      </c>
      <c r="F14" s="17">
        <v>0</v>
      </c>
    </row>
    <row r="15" spans="2:6">
      <c r="B15" s="7" t="s">
        <v>9</v>
      </c>
      <c r="C15" s="16">
        <v>0</v>
      </c>
      <c r="E15" s="7" t="s">
        <v>23</v>
      </c>
      <c r="F15" s="17">
        <v>0</v>
      </c>
    </row>
    <row r="16" spans="2:6">
      <c r="B16" s="7" t="s">
        <v>10</v>
      </c>
      <c r="C16" s="16">
        <v>0</v>
      </c>
      <c r="E16" s="7" t="s">
        <v>24</v>
      </c>
      <c r="F16" s="17">
        <v>0</v>
      </c>
    </row>
    <row r="17" spans="2:6">
      <c r="B17" s="7" t="s">
        <v>11</v>
      </c>
      <c r="C17" s="16">
        <v>0</v>
      </c>
      <c r="E17" s="21" t="s">
        <v>20</v>
      </c>
      <c r="F17" s="17">
        <v>0</v>
      </c>
    </row>
    <row r="18" spans="2:6">
      <c r="B18" s="7" t="s">
        <v>12</v>
      </c>
      <c r="C18" s="16">
        <v>0</v>
      </c>
      <c r="E18" s="21" t="s">
        <v>20</v>
      </c>
      <c r="F18" s="17">
        <v>0</v>
      </c>
    </row>
    <row r="19" spans="2:6">
      <c r="B19" s="7" t="s">
        <v>13</v>
      </c>
      <c r="C19" s="16">
        <v>0</v>
      </c>
      <c r="E19" s="21" t="s">
        <v>20</v>
      </c>
      <c r="F19" s="17">
        <v>0</v>
      </c>
    </row>
    <row r="20" spans="2:6">
      <c r="B20" s="7" t="s">
        <v>14</v>
      </c>
      <c r="C20" s="16">
        <v>0</v>
      </c>
      <c r="E20" s="48" t="s">
        <v>21</v>
      </c>
      <c r="F20" s="31">
        <f>SUM(F14:F19)</f>
        <v>0</v>
      </c>
    </row>
    <row r="21" spans="2:6">
      <c r="B21" s="7" t="s">
        <v>15</v>
      </c>
      <c r="C21" s="16">
        <v>0</v>
      </c>
    </row>
    <row r="22" spans="2:6">
      <c r="B22" s="7" t="s">
        <v>16</v>
      </c>
      <c r="C22" s="16">
        <v>0</v>
      </c>
      <c r="E22" s="172" t="s">
        <v>78</v>
      </c>
      <c r="F22" s="173"/>
    </row>
    <row r="23" spans="2:6">
      <c r="B23" s="7" t="s">
        <v>17</v>
      </c>
      <c r="C23" s="16">
        <v>0</v>
      </c>
      <c r="E23" s="7" t="s">
        <v>31</v>
      </c>
      <c r="F23" s="17">
        <v>0</v>
      </c>
    </row>
    <row r="24" spans="2:6">
      <c r="B24" s="7" t="s">
        <v>18</v>
      </c>
      <c r="C24" s="16">
        <v>500</v>
      </c>
      <c r="E24" s="7" t="s">
        <v>32</v>
      </c>
      <c r="F24" s="17">
        <v>0</v>
      </c>
    </row>
    <row r="25" spans="2:6">
      <c r="B25" s="7" t="s">
        <v>19</v>
      </c>
      <c r="C25" s="16">
        <v>1000</v>
      </c>
      <c r="E25" s="7" t="s">
        <v>33</v>
      </c>
      <c r="F25" s="17">
        <v>0</v>
      </c>
    </row>
    <row r="26" spans="2:6">
      <c r="B26" s="21" t="s">
        <v>20</v>
      </c>
      <c r="C26" s="16">
        <v>0</v>
      </c>
      <c r="E26" s="7" t="s">
        <v>34</v>
      </c>
      <c r="F26" s="17">
        <v>0</v>
      </c>
    </row>
    <row r="27" spans="2:6" ht="15" customHeight="1">
      <c r="B27" s="21" t="s">
        <v>20</v>
      </c>
      <c r="C27" s="16">
        <v>100</v>
      </c>
      <c r="E27" s="21" t="s">
        <v>20</v>
      </c>
      <c r="F27" s="17">
        <v>0</v>
      </c>
    </row>
    <row r="28" spans="2:6" ht="15" customHeight="1">
      <c r="B28" s="21" t="s">
        <v>20</v>
      </c>
      <c r="C28" s="16">
        <v>0</v>
      </c>
      <c r="E28" s="21" t="s">
        <v>20</v>
      </c>
      <c r="F28" s="17">
        <v>0</v>
      </c>
    </row>
    <row r="29" spans="2:6" ht="15.75" customHeight="1">
      <c r="B29" s="48" t="s">
        <v>8</v>
      </c>
      <c r="C29" s="31">
        <f>SUM(C15:C28)</f>
        <v>1600</v>
      </c>
      <c r="E29" s="21" t="s">
        <v>20</v>
      </c>
      <c r="F29" s="17">
        <v>0</v>
      </c>
    </row>
    <row r="30" spans="2:6">
      <c r="E30" s="48" t="s">
        <v>99</v>
      </c>
      <c r="F30" s="31">
        <f>SUM(F23:F29)</f>
        <v>0</v>
      </c>
    </row>
    <row r="31" spans="2:6">
      <c r="B31" s="172" t="s">
        <v>77</v>
      </c>
      <c r="C31" s="173"/>
    </row>
    <row r="32" spans="2:6" ht="16" thickBot="1">
      <c r="B32" s="7" t="s">
        <v>25</v>
      </c>
      <c r="C32" s="17">
        <v>0</v>
      </c>
      <c r="E32" s="45" t="s">
        <v>83</v>
      </c>
      <c r="F32" s="44">
        <f>SUM(C29,F20,C41,F30)</f>
        <v>3600</v>
      </c>
    </row>
    <row r="33" spans="2:6" ht="16" thickTop="1">
      <c r="B33" s="7" t="s">
        <v>26</v>
      </c>
      <c r="C33" s="17">
        <v>0</v>
      </c>
      <c r="E33" s="46" t="s">
        <v>91</v>
      </c>
      <c r="F33" s="47">
        <f>F32*12</f>
        <v>43200</v>
      </c>
    </row>
    <row r="34" spans="2:6">
      <c r="B34" s="7" t="s">
        <v>27</v>
      </c>
      <c r="C34" s="17">
        <v>0</v>
      </c>
    </row>
    <row r="35" spans="2:6">
      <c r="B35" s="7" t="s">
        <v>28</v>
      </c>
      <c r="C35" s="17">
        <v>1000</v>
      </c>
    </row>
    <row r="36" spans="2:6">
      <c r="B36" s="7" t="s">
        <v>29</v>
      </c>
      <c r="C36" s="17">
        <v>1000</v>
      </c>
    </row>
    <row r="37" spans="2:6">
      <c r="B37" s="7" t="s">
        <v>30</v>
      </c>
      <c r="C37" s="17">
        <v>0</v>
      </c>
    </row>
    <row r="38" spans="2:6">
      <c r="B38" s="21" t="s">
        <v>20</v>
      </c>
      <c r="C38" s="17">
        <v>0</v>
      </c>
    </row>
    <row r="39" spans="2:6">
      <c r="B39" s="21" t="s">
        <v>20</v>
      </c>
      <c r="C39" s="17">
        <v>0</v>
      </c>
    </row>
    <row r="40" spans="2:6">
      <c r="B40" s="21" t="s">
        <v>20</v>
      </c>
      <c r="C40" s="17">
        <v>0</v>
      </c>
    </row>
    <row r="41" spans="2:6">
      <c r="B41" s="48" t="s">
        <v>98</v>
      </c>
      <c r="C41" s="31">
        <f>SUM(C32:C40)</f>
        <v>2000</v>
      </c>
    </row>
    <row r="42" spans="2:6"/>
    <row r="43" spans="2:6">
      <c r="B43" s="172" t="s">
        <v>35</v>
      </c>
      <c r="C43" s="173"/>
    </row>
    <row r="44" spans="2:6">
      <c r="B44" s="7" t="s">
        <v>36</v>
      </c>
      <c r="C44" s="16">
        <v>0</v>
      </c>
    </row>
    <row r="45" spans="2:6">
      <c r="B45" s="7" t="s">
        <v>37</v>
      </c>
      <c r="C45" s="16">
        <v>0</v>
      </c>
    </row>
    <row r="46" spans="2:6">
      <c r="B46" s="7" t="s">
        <v>38</v>
      </c>
      <c r="C46" s="16">
        <v>0</v>
      </c>
    </row>
    <row r="47" spans="2:6">
      <c r="B47" s="7" t="s">
        <v>39</v>
      </c>
      <c r="C47" s="16">
        <v>0</v>
      </c>
    </row>
    <row r="48" spans="2:6">
      <c r="B48" s="7" t="s">
        <v>40</v>
      </c>
      <c r="C48" s="16">
        <v>0</v>
      </c>
    </row>
    <row r="49" spans="2:3">
      <c r="B49" s="7" t="s">
        <v>41</v>
      </c>
      <c r="C49" s="16">
        <v>0</v>
      </c>
    </row>
    <row r="50" spans="2:3">
      <c r="B50" s="7" t="s">
        <v>42</v>
      </c>
      <c r="C50" s="16">
        <v>0</v>
      </c>
    </row>
    <row r="51" spans="2:3">
      <c r="B51" s="7" t="s">
        <v>43</v>
      </c>
      <c r="C51" s="16">
        <v>0</v>
      </c>
    </row>
    <row r="52" spans="2:3">
      <c r="B52" s="7" t="s">
        <v>44</v>
      </c>
      <c r="C52" s="16">
        <v>0</v>
      </c>
    </row>
    <row r="53" spans="2:3">
      <c r="B53" s="7" t="s">
        <v>71</v>
      </c>
      <c r="C53" s="16">
        <v>0</v>
      </c>
    </row>
    <row r="54" spans="2:3">
      <c r="B54" s="21" t="s">
        <v>20</v>
      </c>
      <c r="C54" s="16">
        <v>0</v>
      </c>
    </row>
    <row r="55" spans="2:3">
      <c r="B55" s="21" t="s">
        <v>20</v>
      </c>
      <c r="C55" s="16">
        <v>0</v>
      </c>
    </row>
    <row r="56" spans="2:3">
      <c r="B56" s="21" t="s">
        <v>20</v>
      </c>
      <c r="C56" s="16">
        <v>0</v>
      </c>
    </row>
    <row r="57" spans="2:3">
      <c r="B57" s="48" t="s">
        <v>103</v>
      </c>
      <c r="C57" s="31">
        <f>SUM(C44:C56)</f>
        <v>0</v>
      </c>
    </row>
    <row r="58" spans="2:3"/>
    <row r="59" spans="2:3" hidden="1"/>
    <row r="60" spans="2:3" hidden="1"/>
    <row r="61" spans="2:3" hidden="1"/>
    <row r="62" spans="2:3" hidden="1"/>
    <row r="63" spans="2:3" hidden="1"/>
    <row r="64" spans="2:3" hidden="1">
      <c r="B64" s="19"/>
      <c r="C64" s="20"/>
    </row>
  </sheetData>
  <sheetProtection password="D46A" sheet="1" objects="1" scenarios="1" selectLockedCells="1"/>
  <mergeCells count="8">
    <mergeCell ref="B6:F7"/>
    <mergeCell ref="B14:C14"/>
    <mergeCell ref="E13:F13"/>
    <mergeCell ref="B43:C43"/>
    <mergeCell ref="B9:B10"/>
    <mergeCell ref="C9:C10"/>
    <mergeCell ref="B31:C31"/>
    <mergeCell ref="E22:F22"/>
  </mergeCells>
  <pageMargins left="0.7" right="0.7" top="0.75" bottom="0.75" header="0.3" footer="0.3"/>
  <drawing r:id="rId1"/>
  <picture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XFC85"/>
  <sheetViews>
    <sheetView showGridLines="0" zoomScale="125" zoomScaleNormal="125" zoomScalePageLayoutView="125" workbookViewId="0">
      <selection activeCell="C12" sqref="C12"/>
    </sheetView>
  </sheetViews>
  <sheetFormatPr baseColWidth="10" defaultColWidth="0" defaultRowHeight="15" zeroHeight="1"/>
  <cols>
    <col min="1" max="1" width="5.33203125" style="3" customWidth="1"/>
    <col min="2" max="2" width="37.6640625" style="3" bestFit="1" customWidth="1"/>
    <col min="3" max="3" width="30.5" style="3" bestFit="1" customWidth="1"/>
    <col min="4" max="4" width="23.33203125" style="3" bestFit="1" customWidth="1"/>
    <col min="5" max="5" width="6.6640625" style="3" customWidth="1"/>
    <col min="6" max="6" width="27" style="3" bestFit="1" customWidth="1"/>
    <col min="7" max="7" width="28.6640625" style="3" customWidth="1"/>
    <col min="8" max="8" width="23.33203125" style="3" bestFit="1" customWidth="1"/>
    <col min="9" max="9" width="7.5" style="3" customWidth="1"/>
    <col min="10" max="16381" width="11.5" style="3" hidden="1"/>
    <col min="16382" max="16383" width="10.5" style="3" hidden="1"/>
    <col min="16384" max="16384" width="7.5" style="3" hidden="1"/>
  </cols>
  <sheetData>
    <row r="1" spans="2:8"/>
    <row r="2" spans="2:8"/>
    <row r="3" spans="2:8">
      <c r="G3" s="176" t="s">
        <v>85</v>
      </c>
      <c r="H3" s="177">
        <f>C39</f>
        <v>481200</v>
      </c>
    </row>
    <row r="4" spans="2:8">
      <c r="G4" s="176"/>
      <c r="H4" s="177"/>
    </row>
    <row r="5" spans="2:8"/>
    <row r="6" spans="2:8"/>
    <row r="7" spans="2:8">
      <c r="B7" s="171" t="s">
        <v>64</v>
      </c>
      <c r="C7" s="171"/>
      <c r="D7" s="171"/>
      <c r="F7" s="171" t="s">
        <v>62</v>
      </c>
      <c r="G7" s="171"/>
      <c r="H7" s="171"/>
    </row>
    <row r="8" spans="2:8">
      <c r="B8" s="171"/>
      <c r="C8" s="171"/>
      <c r="D8" s="171"/>
      <c r="F8" s="171"/>
      <c r="G8" s="171"/>
      <c r="H8" s="171"/>
    </row>
    <row r="9" spans="2:8"/>
    <row r="10" spans="2:8">
      <c r="B10" s="37" t="s">
        <v>46</v>
      </c>
      <c r="C10" s="37" t="s">
        <v>79</v>
      </c>
      <c r="D10" s="38" t="s">
        <v>81</v>
      </c>
      <c r="F10" s="37" t="s">
        <v>46</v>
      </c>
      <c r="G10" s="37" t="s">
        <v>79</v>
      </c>
      <c r="H10" s="38" t="s">
        <v>81</v>
      </c>
    </row>
    <row r="11" spans="2:8">
      <c r="B11" s="35" t="s">
        <v>47</v>
      </c>
      <c r="C11" s="36">
        <v>40000</v>
      </c>
      <c r="D11" s="36">
        <v>0</v>
      </c>
      <c r="F11" s="35" t="s">
        <v>54</v>
      </c>
      <c r="G11" s="36">
        <v>0</v>
      </c>
      <c r="H11" s="36">
        <v>0</v>
      </c>
    </row>
    <row r="12" spans="2:8">
      <c r="B12" s="35" t="s">
        <v>48</v>
      </c>
      <c r="C12" s="36">
        <v>0</v>
      </c>
      <c r="D12" s="36">
        <v>0</v>
      </c>
      <c r="F12" s="35" t="s">
        <v>72</v>
      </c>
      <c r="G12" s="36">
        <v>0</v>
      </c>
      <c r="H12" s="36">
        <v>0</v>
      </c>
    </row>
    <row r="13" spans="2:8">
      <c r="B13" s="35" t="s">
        <v>49</v>
      </c>
      <c r="C13" s="36">
        <v>0</v>
      </c>
      <c r="D13" s="36">
        <v>0</v>
      </c>
      <c r="F13" s="35" t="s">
        <v>73</v>
      </c>
      <c r="G13" s="36">
        <v>0</v>
      </c>
      <c r="H13" s="36">
        <v>0</v>
      </c>
    </row>
    <row r="14" spans="2:8">
      <c r="B14" s="35" t="s">
        <v>50</v>
      </c>
      <c r="C14" s="36">
        <v>0</v>
      </c>
      <c r="D14" s="36">
        <v>0</v>
      </c>
      <c r="F14" s="35" t="s">
        <v>74</v>
      </c>
      <c r="G14" s="36">
        <v>0</v>
      </c>
      <c r="H14" s="36">
        <v>0</v>
      </c>
    </row>
    <row r="15" spans="2:8">
      <c r="B15" s="35" t="s">
        <v>51</v>
      </c>
      <c r="C15" s="36">
        <v>0</v>
      </c>
      <c r="D15" s="36">
        <v>0</v>
      </c>
      <c r="F15" s="35" t="s">
        <v>75</v>
      </c>
      <c r="G15" s="36">
        <v>0</v>
      </c>
      <c r="H15" s="36">
        <v>0</v>
      </c>
    </row>
    <row r="16" spans="2:8">
      <c r="B16" s="35" t="s">
        <v>52</v>
      </c>
      <c r="C16" s="36">
        <v>100</v>
      </c>
      <c r="D16" s="36">
        <v>0</v>
      </c>
      <c r="F16" s="35" t="s">
        <v>20</v>
      </c>
      <c r="G16" s="36">
        <v>0</v>
      </c>
      <c r="H16" s="36">
        <v>0</v>
      </c>
    </row>
    <row r="17" spans="2:8">
      <c r="B17" s="35" t="s">
        <v>53</v>
      </c>
      <c r="C17" s="36">
        <v>0</v>
      </c>
      <c r="D17" s="36">
        <v>0</v>
      </c>
      <c r="F17" s="39" t="s">
        <v>92</v>
      </c>
      <c r="G17" s="40">
        <f>SUM(G11:G16)</f>
        <v>0</v>
      </c>
      <c r="H17" s="40">
        <f>SUM(H11:H16)</f>
        <v>0</v>
      </c>
    </row>
    <row r="18" spans="2:8">
      <c r="B18" s="35" t="s">
        <v>20</v>
      </c>
      <c r="C18" s="36">
        <v>0</v>
      </c>
      <c r="D18" s="36">
        <v>0</v>
      </c>
      <c r="G18" s="25">
        <f>(C19*12)+G17</f>
        <v>481200</v>
      </c>
      <c r="H18" s="25">
        <f>(D19*12)+H17</f>
        <v>0</v>
      </c>
    </row>
    <row r="19" spans="2:8" ht="16" thickBot="1">
      <c r="B19" s="32" t="s">
        <v>92</v>
      </c>
      <c r="C19" s="33">
        <f>SUM(C11:C18)</f>
        <v>40100</v>
      </c>
      <c r="D19" s="34">
        <f>SUM(D11:D18)</f>
        <v>0</v>
      </c>
    </row>
    <row r="20" spans="2:8"/>
    <row r="21" spans="2:8" ht="11.25" customHeight="1">
      <c r="C21" s="41" t="s">
        <v>93</v>
      </c>
      <c r="D21" s="42">
        <f>SUM(C19:D19)</f>
        <v>40100</v>
      </c>
      <c r="G21" s="41" t="s">
        <v>94</v>
      </c>
      <c r="H21" s="42">
        <f>SUM(G17:H17)</f>
        <v>0</v>
      </c>
    </row>
    <row r="22" spans="2:8" ht="14.5" customHeight="1"/>
    <row r="23" spans="2:8" ht="15" customHeight="1"/>
    <row r="24" spans="2:8">
      <c r="B24" s="171" t="s">
        <v>76</v>
      </c>
      <c r="C24" s="171"/>
      <c r="D24" s="171"/>
    </row>
    <row r="25" spans="2:8">
      <c r="B25" s="171"/>
      <c r="C25" s="171"/>
      <c r="D25" s="171"/>
    </row>
    <row r="26" spans="2:8"/>
    <row r="27" spans="2:8">
      <c r="B27" s="28" t="s">
        <v>46</v>
      </c>
      <c r="C27" s="28" t="s">
        <v>80</v>
      </c>
      <c r="D27" s="28" t="s">
        <v>82</v>
      </c>
    </row>
    <row r="28" spans="2:8">
      <c r="B28" s="15" t="s">
        <v>69</v>
      </c>
      <c r="C28" s="29">
        <v>0</v>
      </c>
      <c r="D28" s="29">
        <v>0</v>
      </c>
    </row>
    <row r="29" spans="2:8">
      <c r="B29" s="15" t="s">
        <v>65</v>
      </c>
      <c r="C29" s="29">
        <v>0</v>
      </c>
      <c r="D29" s="29">
        <v>0</v>
      </c>
    </row>
    <row r="30" spans="2:8">
      <c r="B30" s="15" t="s">
        <v>66</v>
      </c>
      <c r="C30" s="29">
        <v>0</v>
      </c>
      <c r="D30" s="29">
        <v>0</v>
      </c>
    </row>
    <row r="31" spans="2:8">
      <c r="B31" s="15" t="s">
        <v>67</v>
      </c>
      <c r="C31" s="29">
        <v>0</v>
      </c>
      <c r="D31" s="29">
        <v>0</v>
      </c>
    </row>
    <row r="32" spans="2:8">
      <c r="B32" s="15" t="s">
        <v>68</v>
      </c>
      <c r="C32" s="29">
        <v>0</v>
      </c>
      <c r="D32" s="29">
        <v>0</v>
      </c>
    </row>
    <row r="33" spans="2:4">
      <c r="B33" s="30" t="s">
        <v>92</v>
      </c>
      <c r="C33" s="31">
        <f>SUM(C28:C32)</f>
        <v>0</v>
      </c>
      <c r="D33" s="31">
        <f>SUM(D28:D32)</f>
        <v>0</v>
      </c>
    </row>
    <row r="34" spans="2:4" ht="12.5" customHeight="1">
      <c r="B34" s="26"/>
      <c r="C34" s="41" t="s">
        <v>95</v>
      </c>
      <c r="D34" s="42">
        <f>SUM(C33:D33)</f>
        <v>0</v>
      </c>
    </row>
    <row r="35" spans="2:4" ht="25.25" hidden="1" customHeight="1">
      <c r="B35" s="26"/>
    </row>
    <row r="36" spans="2:4" ht="1.25" hidden="1" customHeight="1">
      <c r="B36" s="26"/>
    </row>
    <row r="37" spans="2:4" ht="17.5" customHeight="1">
      <c r="B37" s="26"/>
    </row>
    <row r="38" spans="2:4">
      <c r="B38" s="26"/>
    </row>
    <row r="39" spans="2:4" hidden="1">
      <c r="B39" s="26"/>
      <c r="C39" s="25">
        <f>(D21*12)+H21</f>
        <v>481200</v>
      </c>
    </row>
    <row r="40" spans="2:4" hidden="1">
      <c r="B40" s="24" t="s">
        <v>85</v>
      </c>
    </row>
    <row r="41" spans="2:4" hidden="1"/>
    <row r="42" spans="2:4" hidden="1"/>
    <row r="43" spans="2:4" hidden="1"/>
    <row r="44" spans="2:4" hidden="1"/>
    <row r="45" spans="2:4" hidden="1"/>
    <row r="46" spans="2:4" hidden="1"/>
    <row r="47" spans="2:4" hidden="1"/>
    <row r="48" spans="2:4" hidden="1"/>
    <row r="49" spans="3:4" hidden="1"/>
    <row r="50" spans="3:4" hidden="1"/>
    <row r="51" spans="3:4" hidden="1"/>
    <row r="52" spans="3:4" hidden="1"/>
    <row r="53" spans="3:4" hidden="1">
      <c r="C53" s="26"/>
      <c r="D53" s="23"/>
    </row>
    <row r="54" spans="3:4" hidden="1"/>
    <row r="55" spans="3:4" hidden="1"/>
    <row r="56" spans="3:4" hidden="1"/>
    <row r="57" spans="3:4" hidden="1"/>
    <row r="58" spans="3:4" hidden="1"/>
    <row r="59" spans="3:4" hidden="1"/>
    <row r="60" spans="3:4" hidden="1"/>
    <row r="61" spans="3:4" hidden="1"/>
    <row r="62" spans="3:4" hidden="1"/>
    <row r="63" spans="3:4" hidden="1"/>
    <row r="64" spans="3: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</sheetData>
  <sheetProtection password="D46A" sheet="1" objects="1" scenarios="1" selectLockedCells="1"/>
  <mergeCells count="5">
    <mergeCell ref="F7:H8"/>
    <mergeCell ref="B7:D8"/>
    <mergeCell ref="B24:D25"/>
    <mergeCell ref="G3:G4"/>
    <mergeCell ref="H3:H4"/>
  </mergeCells>
  <pageMargins left="0.7" right="0.7" top="0.75" bottom="0.75" header="0.3" footer="0.3"/>
  <drawing r:id="rId1"/>
  <picture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Introducción</vt:lpstr>
      <vt:lpstr>Mapa financiero personal</vt:lpstr>
      <vt:lpstr>Gastos</vt:lpstr>
      <vt:lpstr>Ingresos anuales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</dc:creator>
  <cp:lastModifiedBy>Microsoft Office User</cp:lastModifiedBy>
  <cp:lastPrinted>2020-07-25T00:29:29Z</cp:lastPrinted>
  <dcterms:created xsi:type="dcterms:W3CDTF">2020-06-18T16:22:18Z</dcterms:created>
  <dcterms:modified xsi:type="dcterms:W3CDTF">2025-01-08T23:44:27Z</dcterms:modified>
</cp:coreProperties>
</file>